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911"/>
  <workbookPr checkCompatibility="1" defaultThemeVersion="124226"/>
  <mc:AlternateContent xmlns:mc="http://schemas.openxmlformats.org/markup-compatibility/2006">
    <mc:Choice Requires="x15">
      <x15ac:absPath xmlns:x15ac="http://schemas.microsoft.com/office/spreadsheetml/2010/11/ac" url="/Users/jules/Dropbox/juliantalbot.com/Downloads/Templates/"/>
    </mc:Choice>
  </mc:AlternateContent>
  <xr:revisionPtr revIDLastSave="0" documentId="13_ncr:40009_{EE03712C-3AE9-A746-B755-E908E59BD375}" xr6:coauthVersionLast="47" xr6:coauthVersionMax="47" xr10:uidLastSave="{00000000-0000-0000-0000-000000000000}"/>
  <bookViews>
    <workbookView xWindow="3600" yWindow="2320" windowWidth="44160" windowHeight="25480" tabRatio="771"/>
  </bookViews>
  <sheets>
    <sheet name="ABOUT" sheetId="21" r:id="rId1"/>
    <sheet name="WBS" sheetId="1" r:id="rId2"/>
    <sheet name="SRM Process" sheetId="4" r:id="rId3"/>
    <sheet name="ESRA" sheetId="5" r:id="rId4"/>
    <sheet name="Threat Assessment" sheetId="2" r:id="rId5"/>
    <sheet name="Vulnerability" sheetId="10" r:id="rId6"/>
    <sheet name="Assets" sheetId="9" r:id="rId7"/>
    <sheet name="RiskRegister" sheetId="8" r:id="rId8"/>
    <sheet name="Treatments" sheetId="13" r:id="rId9"/>
    <sheet name="Bubble Chart" sheetId="20" r:id="rId10"/>
    <sheet name="Bow Tie" sheetId="11" r:id="rId11"/>
    <sheet name="Notional Controls (Defence)" sheetId="16" r:id="rId12"/>
    <sheet name="Controls" sheetId="12" r:id="rId13"/>
    <sheet name="Risk Matrix" sheetId="7" r:id="rId14"/>
    <sheet name="BT-Method" sheetId="14" r:id="rId15"/>
    <sheet name="ThreatQuadrants (2)" sheetId="6" r:id="rId16"/>
    <sheet name="TQ Graphics" sheetId="19" r:id="rId17"/>
    <sheet name="Graphics" sheetId="18" r:id="rId18"/>
    <sheet name="Reference" sheetId="3" r:id="rId19"/>
    <sheet name="Notional Controls (Finance)" sheetId="17" r:id="rId20"/>
    <sheet name="ABOUT THIS TEMPLATE" sheetId="22" r:id="rId21"/>
  </sheets>
  <externalReferences>
    <externalReference r:id="rId22"/>
  </externalReferences>
  <definedNames>
    <definedName name="_Hlt16904736" localSheetId="14">'BT-Method'!$B$3</definedName>
    <definedName name="_Hlt16904893" localSheetId="14">'BT-Method'!$B$40</definedName>
    <definedName name="_Hlt17098538" localSheetId="14">'BT-Method'!$B$180</definedName>
    <definedName name="_Hlt17272489" localSheetId="14">'BT-Method'!$B$32</definedName>
    <definedName name="_Hlt518272094" localSheetId="14">'BT-Method'!$B$81</definedName>
    <definedName name="_Hlt520077945" localSheetId="14">'BT-Method'!$B$79</definedName>
    <definedName name="_Hlt520077946" localSheetId="14">'BT-Method'!$B$42</definedName>
    <definedName name="_Hlt520077947" localSheetId="14">'BT-Method'!$B$129</definedName>
    <definedName name="_Hlt521199744" localSheetId="14">'BT-Method'!$B$144</definedName>
    <definedName name="_Hlt521814077" localSheetId="14">'BT-Method'!$B$77</definedName>
    <definedName name="Accessibility">Reference!$I$3:$I$7</definedName>
    <definedName name="Assets">Assets!$A$4:$A$20</definedName>
    <definedName name="Attractiveness">Reference!$G$3:$G$7</definedName>
    <definedName name="Attributes">#REF!</definedName>
    <definedName name="Availability">Reference!$L$3:$L$7</definedName>
    <definedName name="Category">#REF!</definedName>
    <definedName name="Class">#REF!</definedName>
    <definedName name="Classification">#REF!</definedName>
    <definedName name="confidence">Reference!$E$3:$E$7</definedName>
    <definedName name="Cons" localSheetId="9">'Bubble Chart'!$F$9:$J$9</definedName>
    <definedName name="Cons" localSheetId="13">'Risk Matrix'!$F$9:$J$9</definedName>
    <definedName name="Consequence">Reference!$C$17:$C$21</definedName>
    <definedName name="Controls">Controls!$M$3:$M$102</definedName>
    <definedName name="Countermeasure_Level">#REF!</definedName>
    <definedName name="Countermeasure_Match">#REF!</definedName>
    <definedName name="Countermeasures">#REF!</definedName>
    <definedName name="CriTable">Assets!$A$4:$G$20</definedName>
    <definedName name="CtlReg">#REF!</definedName>
    <definedName name="Data">#REF!</definedName>
    <definedName name="Dependence">Reference!$V$3:$V$7</definedName>
    <definedName name="Deployability">Reference!$M$3:$M$7</definedName>
    <definedName name="Desire">Reference!$D$3:$D$7</definedName>
    <definedName name="Division_Label">#REF!</definedName>
    <definedName name="DOHA_Projects">#REF!</definedName>
    <definedName name="Exposure">Reference!$H$3:$H$7</definedName>
    <definedName name="Hazards">Vulnerability!$I$4:$I$19</definedName>
    <definedName name="HazTable">Vulnerability!$I$4:$N$19</definedName>
    <definedName name="Impact_Rating">#REF!</definedName>
    <definedName name="Impact_Type">#REF!</definedName>
    <definedName name="Knowledge">Reference!$C$3:$C$7</definedName>
    <definedName name="Likelihood">Reference!$B$17:$B$21</definedName>
    <definedName name="LikeLookup" localSheetId="9">'Bubble Chart'!$D$11:$D$15</definedName>
    <definedName name="LikeLookup" localSheetId="13">'Risk Matrix'!$D$11:$D$15</definedName>
    <definedName name="Matrix">#REF!</definedName>
    <definedName name="OppTable">Vulnerability!$B$4:$G$20</definedName>
    <definedName name="_xlnm.Print_Area" localSheetId="9">'Bubble Chart'!$A$1:$J$21</definedName>
    <definedName name="_xlnm.Print_Area" localSheetId="13">'Risk Matrix'!$A$1:$J$21</definedName>
    <definedName name="_xlnm.Print_Area" localSheetId="4">'Threat Assessment'!$C$1:$O$12</definedName>
    <definedName name="_xlnm.Print_Titles" localSheetId="11">'Notional Controls (Defence)'!$1:$1</definedName>
    <definedName name="Projects_Match">#REF!</definedName>
    <definedName name="Recuperability">Reference!$R$3:$R$7</definedName>
    <definedName name="Residual_Resolve">#REF!</definedName>
    <definedName name="Resolved_Risk">#REF!</definedName>
    <definedName name="Resources">Reference!$B$3:$B$7</definedName>
    <definedName name="Risk_Consequence">#REF!</definedName>
    <definedName name="Risk_Likelihood">#REF!</definedName>
    <definedName name="Risk_Match">#REF!</definedName>
    <definedName name="Risk_Resolve">#REF!</definedName>
    <definedName name="RiskMatrixLookup" localSheetId="9">'Bubble Chart'!$D$9:$J$15</definedName>
    <definedName name="RiskMatrixLookup" localSheetId="13">'Risk Matrix'!$D$9:$J$15</definedName>
    <definedName name="RiskRating">Reference!$B$41:$C$49</definedName>
    <definedName name="Risks">RiskRegister!#REF!</definedName>
    <definedName name="RMLookup" localSheetId="9">'Bubble Chart'!$D$11:$J$15</definedName>
    <definedName name="RMLookup" localSheetId="13">'Risk Matrix'!$D$11:$J$15</definedName>
    <definedName name="RMLookup2" localSheetId="9">'Bubble Chart'!$D$9:$J$15</definedName>
    <definedName name="RMLookup2">'Risk Matrix'!$D$9:$J$15</definedName>
    <definedName name="RMLookup3" localSheetId="9">'Bubble Chart'!$D$11:$J$15</definedName>
    <definedName name="RMLookup3">'Risk Matrix'!$D$11:$J$15</definedName>
    <definedName name="Sources">#REF!</definedName>
    <definedName name="Suitability">Reference!$K$3:$K$7</definedName>
    <definedName name="Temporal">Reference!$T$3:$T$7</definedName>
    <definedName name="Threats">'Threat Assessment'!$B$4:$B$12</definedName>
    <definedName name="ThrTable">'Threat Assessment'!$B$4:$P$12</definedName>
    <definedName name="Treatments">Treatments!$A$2:$A$31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9" l="1"/>
  <c r="B6" i="9"/>
  <c r="B7" i="9"/>
  <c r="B8" i="9"/>
  <c r="B9" i="9"/>
  <c r="B10" i="9"/>
  <c r="B11" i="9"/>
  <c r="B12" i="9"/>
  <c r="B13" i="9"/>
  <c r="B14" i="9"/>
  <c r="B15" i="9"/>
  <c r="B16" i="9"/>
  <c r="E27" i="8"/>
  <c r="B17" i="9"/>
  <c r="E24" i="8"/>
  <c r="B18" i="9"/>
  <c r="E85" i="8"/>
  <c r="B19" i="9"/>
  <c r="B20" i="9"/>
  <c r="B4" i="9"/>
  <c r="A15" i="9"/>
  <c r="A16" i="9"/>
  <c r="H48" i="8"/>
  <c r="Q48" i="8" s="1"/>
  <c r="A17" i="9"/>
  <c r="A18" i="9"/>
  <c r="A19" i="9"/>
  <c r="A20" i="9"/>
  <c r="A10" i="9"/>
  <c r="A11" i="9"/>
  <c r="A12" i="9"/>
  <c r="A13" i="9"/>
  <c r="A14" i="9"/>
  <c r="E8" i="8"/>
  <c r="A5" i="9"/>
  <c r="A6" i="9"/>
  <c r="A7" i="9"/>
  <c r="A8" i="9"/>
  <c r="A9" i="9"/>
  <c r="A4" i="9"/>
  <c r="E3"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O86" i="8"/>
  <c r="H85" i="8"/>
  <c r="Q85" i="8" s="1"/>
  <c r="AH85" i="8" s="1"/>
  <c r="AJ85" i="8" s="1"/>
  <c r="AI85" i="8" s="1"/>
  <c r="O85" i="8"/>
  <c r="O84" i="8"/>
  <c r="O83" i="8"/>
  <c r="O82" i="8"/>
  <c r="O81" i="8"/>
  <c r="O80" i="8"/>
  <c r="O79" i="8"/>
  <c r="O8" i="2"/>
  <c r="O78" i="8"/>
  <c r="O77" i="8"/>
  <c r="O76" i="8"/>
  <c r="O75" i="8"/>
  <c r="O5" i="2"/>
  <c r="P5" i="2"/>
  <c r="O74" i="8"/>
  <c r="H73" i="8"/>
  <c r="Q73" i="8" s="1"/>
  <c r="AH73" i="8" s="1"/>
  <c r="AJ73" i="8" s="1"/>
  <c r="O73" i="8"/>
  <c r="O72" i="8"/>
  <c r="O11" i="2"/>
  <c r="P11" i="2"/>
  <c r="O71" i="8"/>
  <c r="O70" i="8"/>
  <c r="O69" i="8"/>
  <c r="O4" i="2"/>
  <c r="O68" i="8"/>
  <c r="O67" i="8"/>
  <c r="O66" i="8"/>
  <c r="O65" i="8"/>
  <c r="O64" i="8"/>
  <c r="O63" i="8"/>
  <c r="O62" i="8"/>
  <c r="H61" i="8"/>
  <c r="Q61" i="8" s="1"/>
  <c r="AH61" i="8" s="1"/>
  <c r="O61" i="8"/>
  <c r="O60" i="8"/>
  <c r="O59" i="8"/>
  <c r="O58" i="8"/>
  <c r="O57" i="8"/>
  <c r="O56" i="8"/>
  <c r="O55" i="8"/>
  <c r="O54" i="8"/>
  <c r="O53" i="8"/>
  <c r="O52" i="8"/>
  <c r="O51" i="8"/>
  <c r="O50" i="8"/>
  <c r="O49" i="8"/>
  <c r="O48" i="8"/>
  <c r="O47" i="8"/>
  <c r="O46" i="8"/>
  <c r="H45" i="8"/>
  <c r="O45" i="8"/>
  <c r="O44" i="8"/>
  <c r="O43" i="8"/>
  <c r="O42" i="8"/>
  <c r="O41" i="8"/>
  <c r="O40" i="8"/>
  <c r="O39" i="8"/>
  <c r="O38" i="8"/>
  <c r="O37" i="8"/>
  <c r="O36" i="8"/>
  <c r="O35" i="8"/>
  <c r="O34" i="8"/>
  <c r="O33" i="8"/>
  <c r="O32" i="8"/>
  <c r="O31" i="8"/>
  <c r="O30" i="8"/>
  <c r="H29" i="8"/>
  <c r="Q29" i="8" s="1"/>
  <c r="AH29" i="8" s="1"/>
  <c r="AJ29" i="8" s="1"/>
  <c r="AI29" i="8" s="1"/>
  <c r="O29" i="8"/>
  <c r="O28" i="8"/>
  <c r="O27" i="8"/>
  <c r="O26" i="8"/>
  <c r="O25" i="8"/>
  <c r="O24" i="8"/>
  <c r="O23" i="8"/>
  <c r="O22" i="8"/>
  <c r="O21" i="8"/>
  <c r="O20" i="8"/>
  <c r="O19" i="8"/>
  <c r="O18" i="8"/>
  <c r="O17" i="8"/>
  <c r="O16" i="8"/>
  <c r="O15" i="8"/>
  <c r="O14" i="8"/>
  <c r="H13" i="8"/>
  <c r="Q13" i="8" s="1"/>
  <c r="AH13" i="8" s="1"/>
  <c r="AJ13" i="8" s="1"/>
  <c r="AI13" i="8" s="1"/>
  <c r="O13" i="8"/>
  <c r="O12" i="8"/>
  <c r="O11" i="8"/>
  <c r="O10" i="8"/>
  <c r="O9" i="8"/>
  <c r="O8" i="8"/>
  <c r="O7" i="8"/>
  <c r="O6" i="8"/>
  <c r="O5" i="8"/>
  <c r="O4" i="8"/>
  <c r="O3" i="8"/>
  <c r="N13" i="10"/>
  <c r="H57" i="8"/>
  <c r="Q57" i="8"/>
  <c r="AH57" i="8" s="1"/>
  <c r="AJ57" i="8" s="1"/>
  <c r="AI57" i="8" s="1"/>
  <c r="G12" i="9"/>
  <c r="G19" i="10"/>
  <c r="G18" i="10"/>
  <c r="G8" i="10"/>
  <c r="G12" i="10"/>
  <c r="G11" i="10"/>
  <c r="G4" i="10"/>
  <c r="G20" i="10"/>
  <c r="G16" i="10"/>
  <c r="G17" i="10"/>
  <c r="G7" i="10"/>
  <c r="G5" i="10"/>
  <c r="G14" i="10"/>
  <c r="G13" i="10"/>
  <c r="N19" i="10"/>
  <c r="H81" i="8"/>
  <c r="Q81" i="8" s="1"/>
  <c r="AH81" i="8" s="1"/>
  <c r="AJ81" i="8" s="1"/>
  <c r="AI81" i="8" s="1"/>
  <c r="O12" i="2"/>
  <c r="P12" i="2"/>
  <c r="I12" i="2"/>
  <c r="N17" i="10"/>
  <c r="G19" i="9"/>
  <c r="O7" i="2"/>
  <c r="I7" i="2"/>
  <c r="P7" i="2"/>
  <c r="G10" i="10"/>
  <c r="G9" i="10"/>
  <c r="G18" i="9"/>
  <c r="N16" i="10"/>
  <c r="H76" i="8"/>
  <c r="J76" i="8" s="1"/>
  <c r="I76" i="8" s="1"/>
  <c r="I8" i="2"/>
  <c r="P8" i="2"/>
  <c r="G16" i="9"/>
  <c r="G6" i="10"/>
  <c r="I4" i="2"/>
  <c r="P4" i="2"/>
  <c r="G20" i="9"/>
  <c r="N9" i="10"/>
  <c r="O10" i="2"/>
  <c r="I10" i="2"/>
  <c r="P10" i="2"/>
  <c r="N10" i="10"/>
  <c r="H66" i="8"/>
  <c r="Q66" i="8"/>
  <c r="AH66" i="8" s="1"/>
  <c r="AJ66" i="8" s="1"/>
  <c r="AI66" i="8" s="1"/>
  <c r="N6" i="10"/>
  <c r="H71" i="8"/>
  <c r="Q71" i="8" s="1"/>
  <c r="AH71" i="8" s="1"/>
  <c r="I11" i="2"/>
  <c r="I5" i="2"/>
  <c r="G17" i="9"/>
  <c r="O9" i="2"/>
  <c r="P9" i="2"/>
  <c r="I9" i="2"/>
  <c r="N18" i="10"/>
  <c r="H64" i="8"/>
  <c r="Q64" i="8" s="1"/>
  <c r="N15" i="10"/>
  <c r="N8" i="10"/>
  <c r="H18" i="8"/>
  <c r="Q18" i="8"/>
  <c r="AH18" i="8" s="1"/>
  <c r="N4" i="10"/>
  <c r="H46" i="8"/>
  <c r="Q46" i="8" s="1"/>
  <c r="S46" i="8" s="1"/>
  <c r="G15" i="9"/>
  <c r="N12" i="10"/>
  <c r="H34" i="8"/>
  <c r="Q34" i="8" s="1"/>
  <c r="N11" i="10"/>
  <c r="H12" i="8"/>
  <c r="Q12" i="8" s="1"/>
  <c r="N14" i="10"/>
  <c r="H49" i="8"/>
  <c r="J49" i="8" s="1"/>
  <c r="I49" i="8" s="1"/>
  <c r="G9" i="9"/>
  <c r="G15" i="10"/>
  <c r="G10" i="9"/>
  <c r="H9" i="8"/>
  <c r="Q9" i="8" s="1"/>
  <c r="S9" i="8" s="1"/>
  <c r="R9" i="8" s="1"/>
  <c r="O6" i="2"/>
  <c r="P6" i="2"/>
  <c r="I6" i="2"/>
  <c r="G11" i="9"/>
  <c r="N5" i="10"/>
  <c r="H3" i="8"/>
  <c r="N7" i="10"/>
  <c r="H25" i="8"/>
  <c r="J25" i="8" s="1"/>
  <c r="I25" i="8" s="1"/>
  <c r="G7" i="9"/>
  <c r="G6" i="9"/>
  <c r="G4" i="9"/>
  <c r="E67" i="8"/>
  <c r="E80" i="8"/>
  <c r="E74" i="8"/>
  <c r="E60" i="8"/>
  <c r="E62" i="8"/>
  <c r="E73" i="8"/>
  <c r="E71" i="8"/>
  <c r="E77" i="8"/>
  <c r="E82" i="8"/>
  <c r="E84" i="8"/>
  <c r="E86" i="8"/>
  <c r="E61" i="8"/>
  <c r="E38" i="8"/>
  <c r="E31" i="8"/>
  <c r="E58" i="8"/>
  <c r="E47" i="8"/>
  <c r="E37" i="8"/>
  <c r="E17" i="8"/>
  <c r="E23" i="8"/>
  <c r="E48" i="8"/>
  <c r="E9" i="8"/>
  <c r="E14" i="8"/>
  <c r="E15" i="8"/>
  <c r="E30" i="8"/>
  <c r="E10" i="8"/>
  <c r="E55" i="8"/>
  <c r="E45" i="8"/>
  <c r="E50" i="8"/>
  <c r="E54" i="8"/>
  <c r="E53" i="8"/>
  <c r="E32" i="8"/>
  <c r="E46" i="8"/>
  <c r="E34" i="8"/>
  <c r="E20" i="8"/>
  <c r="E22" i="8"/>
  <c r="E13" i="8"/>
  <c r="E26" i="8"/>
  <c r="E19" i="8"/>
  <c r="E21" i="8"/>
  <c r="E28" i="8"/>
  <c r="E12" i="8"/>
  <c r="E11" i="8"/>
  <c r="E35" i="8"/>
  <c r="E44" i="8"/>
  <c r="E41" i="8"/>
  <c r="E42" i="8"/>
  <c r="E25" i="8"/>
  <c r="E78" i="8"/>
  <c r="E18" i="8"/>
  <c r="E33" i="8"/>
  <c r="E63" i="8"/>
  <c r="E83" i="8"/>
  <c r="E68" i="8"/>
  <c r="E81" i="8"/>
  <c r="E72" i="8"/>
  <c r="E39" i="8"/>
  <c r="E40" i="8"/>
  <c r="E57" i="8"/>
  <c r="E52" i="8"/>
  <c r="E76" i="8"/>
  <c r="E79" i="8"/>
  <c r="E56" i="8"/>
  <c r="E64" i="8"/>
  <c r="E43" i="8"/>
  <c r="E29" i="8"/>
  <c r="E49" i="8"/>
  <c r="E51" i="8"/>
  <c r="E75" i="8"/>
  <c r="E70" i="8"/>
  <c r="G13" i="9"/>
  <c r="G14" i="9"/>
  <c r="G5" i="9"/>
  <c r="G8" i="9"/>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2" i="11"/>
  <c r="A3" i="11"/>
  <c r="A4" i="11"/>
  <c r="A5" i="11"/>
  <c r="A6" i="11"/>
  <c r="A7" i="11"/>
  <c r="A8" i="11"/>
  <c r="A9" i="11"/>
  <c r="A10" i="11"/>
  <c r="A11" i="11"/>
  <c r="A12" i="11"/>
  <c r="A13" i="11"/>
  <c r="A14" i="11"/>
  <c r="A15" i="11"/>
  <c r="A16" i="11"/>
  <c r="A17" i="11"/>
  <c r="A18" i="11"/>
  <c r="A19" i="11"/>
  <c r="A20" i="11"/>
  <c r="A2" i="11"/>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13" i="12"/>
  <c r="M12" i="12"/>
  <c r="M11" i="12"/>
  <c r="M10" i="12"/>
  <c r="M9" i="12"/>
  <c r="M8" i="12"/>
  <c r="M7" i="12"/>
  <c r="M6" i="12"/>
  <c r="M5" i="12"/>
  <c r="M4" i="12"/>
  <c r="M3" i="12"/>
  <c r="G52" i="8"/>
  <c r="P52" i="8" s="1"/>
  <c r="G76" i="8"/>
  <c r="P76" i="8" s="1"/>
  <c r="AG76" i="8" s="1"/>
  <c r="G57" i="8"/>
  <c r="P57" i="8" s="1"/>
  <c r="AG57" i="8" s="1"/>
  <c r="G79" i="8"/>
  <c r="P79" i="8" s="1"/>
  <c r="G40" i="8"/>
  <c r="P40" i="8"/>
  <c r="AG40" i="8" s="1"/>
  <c r="G38" i="8"/>
  <c r="P38" i="8"/>
  <c r="G61" i="8"/>
  <c r="P61" i="8" s="1"/>
  <c r="G41" i="8"/>
  <c r="P41" i="8"/>
  <c r="AG41" i="8" s="1"/>
  <c r="G25" i="8"/>
  <c r="P25" i="8"/>
  <c r="AG25" i="8" s="1"/>
  <c r="G44" i="8"/>
  <c r="P44" i="8" s="1"/>
  <c r="AG44" i="8" s="1"/>
  <c r="G35" i="8"/>
  <c r="J35" i="8" s="1"/>
  <c r="I35" i="8" s="1"/>
  <c r="G42" i="8"/>
  <c r="P42" i="8" s="1"/>
  <c r="G36" i="8"/>
  <c r="P36" i="8"/>
  <c r="AG36" i="8"/>
  <c r="G39" i="8"/>
  <c r="P39" i="8"/>
  <c r="G72" i="8"/>
  <c r="P72" i="8" s="1"/>
  <c r="AG72" i="8" s="1"/>
  <c r="G73" i="8"/>
  <c r="P73" i="8"/>
  <c r="G66" i="8"/>
  <c r="P66" i="8"/>
  <c r="G71" i="8"/>
  <c r="J71" i="8" s="1"/>
  <c r="I71" i="8" s="1"/>
  <c r="G65" i="8"/>
  <c r="P65" i="8" s="1"/>
  <c r="AG65" i="8" s="1"/>
  <c r="G74" i="8"/>
  <c r="P74" i="8"/>
  <c r="G62" i="8"/>
  <c r="P62" i="8" s="1"/>
  <c r="G60" i="8"/>
  <c r="P60" i="8"/>
  <c r="G77" i="8"/>
  <c r="P77" i="8"/>
  <c r="G67" i="8"/>
  <c r="P67" i="8" s="1"/>
  <c r="AG67" i="8" s="1"/>
  <c r="G80" i="8"/>
  <c r="P80" i="8"/>
  <c r="G78" i="8"/>
  <c r="P78" i="8"/>
  <c r="G68" i="8"/>
  <c r="P68" i="8" s="1"/>
  <c r="G83" i="8"/>
  <c r="P83" i="8"/>
  <c r="AG83" i="8" s="1"/>
  <c r="G18" i="8"/>
  <c r="P18" i="8"/>
  <c r="G81" i="8"/>
  <c r="P81" i="8"/>
  <c r="AG81" i="8"/>
  <c r="G33" i="8"/>
  <c r="P33" i="8" s="1"/>
  <c r="AG33" i="8" s="1"/>
  <c r="G63" i="8"/>
  <c r="P63" i="8" s="1"/>
  <c r="AG63" i="8" s="1"/>
  <c r="G29" i="8"/>
  <c r="P29" i="8" s="1"/>
  <c r="AG29" i="8" s="1"/>
  <c r="G43" i="8"/>
  <c r="G64" i="8"/>
  <c r="P64" i="8" s="1"/>
  <c r="AG64" i="8" s="1"/>
  <c r="G51" i="8"/>
  <c r="P51" i="8" s="1"/>
  <c r="AG51" i="8" s="1"/>
  <c r="G49" i="8"/>
  <c r="P49" i="8" s="1"/>
  <c r="AG49" i="8" s="1"/>
  <c r="G70" i="8"/>
  <c r="P70" i="8"/>
  <c r="AG70" i="8" s="1"/>
  <c r="G56" i="8"/>
  <c r="P56" i="8"/>
  <c r="AG56" i="8" s="1"/>
  <c r="G75" i="8"/>
  <c r="P75" i="8"/>
  <c r="AG75" i="8" s="1"/>
  <c r="G54" i="8"/>
  <c r="P54" i="8"/>
  <c r="AG54" i="8" s="1"/>
  <c r="G22" i="8"/>
  <c r="P22" i="8"/>
  <c r="G6" i="8"/>
  <c r="P6" i="8" s="1"/>
  <c r="AG6" i="8" s="1"/>
  <c r="G45" i="8"/>
  <c r="P45" i="8"/>
  <c r="G13" i="8"/>
  <c r="P13" i="8"/>
  <c r="AG13" i="8"/>
  <c r="G20" i="8"/>
  <c r="P20" i="8"/>
  <c r="AG20" i="8"/>
  <c r="G4" i="8"/>
  <c r="P4" i="8" s="1"/>
  <c r="AG4" i="8" s="1"/>
  <c r="G59" i="8"/>
  <c r="G27" i="8"/>
  <c r="P27" i="8"/>
  <c r="AG27" i="8" s="1"/>
  <c r="G11" i="8"/>
  <c r="P11" i="8"/>
  <c r="AG11" i="8"/>
  <c r="G50" i="8"/>
  <c r="P50" i="8"/>
  <c r="G34" i="8"/>
  <c r="P34" i="8" s="1"/>
  <c r="AG34" i="8" s="1"/>
  <c r="G9" i="8"/>
  <c r="P9" i="8" s="1"/>
  <c r="AG9" i="8" s="1"/>
  <c r="G48" i="8"/>
  <c r="P48" i="8" s="1"/>
  <c r="G32" i="8"/>
  <c r="P32" i="8"/>
  <c r="AG32" i="8" s="1"/>
  <c r="G16" i="8"/>
  <c r="P16" i="8" s="1"/>
  <c r="AG16" i="8" s="1"/>
  <c r="G17" i="8"/>
  <c r="P17" i="8" s="1"/>
  <c r="AG17" i="8" s="1"/>
  <c r="G55" i="8"/>
  <c r="P55" i="8" s="1"/>
  <c r="G23" i="8"/>
  <c r="P23" i="8"/>
  <c r="G7" i="8"/>
  <c r="P7" i="8" s="1"/>
  <c r="AG7" i="8" s="1"/>
  <c r="G46" i="8"/>
  <c r="P46" i="8"/>
  <c r="AG46" i="8"/>
  <c r="G30" i="8"/>
  <c r="P30" i="8" s="1"/>
  <c r="G14" i="8"/>
  <c r="P14" i="8" s="1"/>
  <c r="AG14" i="8" s="1"/>
  <c r="G69" i="8"/>
  <c r="P69" i="8" s="1"/>
  <c r="AG69" i="8" s="1"/>
  <c r="G53" i="8"/>
  <c r="P53" i="8" s="1"/>
  <c r="AG53" i="8" s="1"/>
  <c r="G37" i="8"/>
  <c r="P37" i="8" s="1"/>
  <c r="AG37" i="8" s="1"/>
  <c r="G21" i="8"/>
  <c r="P21" i="8" s="1"/>
  <c r="G5" i="8"/>
  <c r="P5" i="8"/>
  <c r="AG5" i="8"/>
  <c r="G28" i="8"/>
  <c r="P28" i="8"/>
  <c r="AG28" i="8"/>
  <c r="G12" i="8"/>
  <c r="P12" i="8"/>
  <c r="AG12" i="8"/>
  <c r="G19" i="8"/>
  <c r="P19" i="8" s="1"/>
  <c r="AG19" i="8" s="1"/>
  <c r="G3" i="8"/>
  <c r="P3" i="8" s="1"/>
  <c r="AG3" i="8" s="1"/>
  <c r="G58" i="8"/>
  <c r="P58" i="8"/>
  <c r="G26" i="8"/>
  <c r="P26" i="8" s="1"/>
  <c r="AG26" i="8" s="1"/>
  <c r="G10" i="8"/>
  <c r="P10" i="8"/>
  <c r="AG10" i="8" s="1"/>
  <c r="G24" i="8"/>
  <c r="P24" i="8"/>
  <c r="G8" i="8"/>
  <c r="P8" i="8"/>
  <c r="AG8" i="8"/>
  <c r="G47" i="8"/>
  <c r="P47" i="8" s="1"/>
  <c r="AG47" i="8" s="1"/>
  <c r="G31" i="8"/>
  <c r="P31" i="8"/>
  <c r="AG31" i="8"/>
  <c r="G15" i="8"/>
  <c r="P15" i="8" s="1"/>
  <c r="AG15" i="8" s="1"/>
  <c r="H11" i="8"/>
  <c r="Q11" i="8" s="1"/>
  <c r="H27" i="8"/>
  <c r="J27" i="8" s="1"/>
  <c r="I27" i="8" s="1"/>
  <c r="Q27" i="8"/>
  <c r="S27" i="8" s="1"/>
  <c r="R27" i="8" s="1"/>
  <c r="H43" i="8"/>
  <c r="Q43" i="8"/>
  <c r="AH43" i="8" s="1"/>
  <c r="Q45" i="8"/>
  <c r="AH45" i="8"/>
  <c r="H59" i="8"/>
  <c r="Q59" i="8"/>
  <c r="AH59" i="8"/>
  <c r="H83" i="8"/>
  <c r="Q83" i="8" s="1"/>
  <c r="S83" i="8" s="1"/>
  <c r="R83" i="8" s="1"/>
  <c r="H4" i="8"/>
  <c r="Q4" i="8"/>
  <c r="H20" i="8"/>
  <c r="Q20" i="8"/>
  <c r="AH20" i="8"/>
  <c r="H36" i="8"/>
  <c r="Q36" i="8"/>
  <c r="H52" i="8"/>
  <c r="J52" i="8" s="1"/>
  <c r="I52" i="8" s="1"/>
  <c r="H68" i="8"/>
  <c r="Q68" i="8" s="1"/>
  <c r="H78" i="8"/>
  <c r="Q78" i="8" s="1"/>
  <c r="AH78" i="8" s="1"/>
  <c r="AJ78" i="8" s="1"/>
  <c r="AI78" i="8" s="1"/>
  <c r="H6" i="8"/>
  <c r="J6" i="8"/>
  <c r="I6" i="8" s="1"/>
  <c r="H22" i="8"/>
  <c r="J22" i="8"/>
  <c r="I22" i="8" s="1"/>
  <c r="H38" i="8"/>
  <c r="Q38" i="8" s="1"/>
  <c r="J38" i="8"/>
  <c r="I38" i="8" s="1"/>
  <c r="H54" i="8"/>
  <c r="J54" i="8"/>
  <c r="I54" i="8" s="1"/>
  <c r="G82" i="8"/>
  <c r="P82" i="8"/>
  <c r="H15" i="8"/>
  <c r="J15" i="8" s="1"/>
  <c r="I15" i="8" s="1"/>
  <c r="H31" i="8"/>
  <c r="J31" i="8" s="1"/>
  <c r="I31" i="8" s="1"/>
  <c r="H47" i="8"/>
  <c r="Q47" i="8"/>
  <c r="AH47" i="8" s="1"/>
  <c r="AJ47" i="8" s="1"/>
  <c r="AI47" i="8" s="1"/>
  <c r="H63" i="8"/>
  <c r="J63" i="8"/>
  <c r="I63" i="8" s="1"/>
  <c r="H8" i="8"/>
  <c r="Q8" i="8"/>
  <c r="S8" i="8" s="1"/>
  <c r="R8" i="8" s="1"/>
  <c r="H24" i="8"/>
  <c r="Q24" i="8" s="1"/>
  <c r="AH24" i="8" s="1"/>
  <c r="H40" i="8"/>
  <c r="Q40" i="8"/>
  <c r="AH40" i="8" s="1"/>
  <c r="AJ40" i="8" s="1"/>
  <c r="AI40" i="8" s="1"/>
  <c r="H56" i="8"/>
  <c r="Q56" i="8"/>
  <c r="H70" i="8"/>
  <c r="Q70" i="8" s="1"/>
  <c r="AH70" i="8" s="1"/>
  <c r="AJ70" i="8" s="1"/>
  <c r="AI70" i="8" s="1"/>
  <c r="H80" i="8"/>
  <c r="J80" i="8"/>
  <c r="I80" i="8" s="1"/>
  <c r="G84" i="8"/>
  <c r="P84" i="8"/>
  <c r="H17" i="8"/>
  <c r="Q17" i="8" s="1"/>
  <c r="AH17" i="8" s="1"/>
  <c r="AJ17" i="8" s="1"/>
  <c r="AI17" i="8" s="1"/>
  <c r="J17" i="8"/>
  <c r="I17" i="8" s="1"/>
  <c r="H33" i="8"/>
  <c r="Q33" i="8" s="1"/>
  <c r="AH33" i="8" s="1"/>
  <c r="AJ33" i="8" s="1"/>
  <c r="AI33" i="8" s="1"/>
  <c r="H65" i="8"/>
  <c r="Q65" i="8" s="1"/>
  <c r="AH65" i="8" s="1"/>
  <c r="AJ65" i="8" s="1"/>
  <c r="H75" i="8"/>
  <c r="H10" i="8"/>
  <c r="Q10" i="8"/>
  <c r="S10" i="8" s="1"/>
  <c r="H26" i="8"/>
  <c r="J26" i="8" s="1"/>
  <c r="I26" i="8" s="1"/>
  <c r="Q26" i="8"/>
  <c r="AH26" i="8"/>
  <c r="AJ26" i="8" s="1"/>
  <c r="H42" i="8"/>
  <c r="J42" i="8" s="1"/>
  <c r="I42" i="8" s="1"/>
  <c r="H58" i="8"/>
  <c r="J58" i="8" s="1"/>
  <c r="I58" i="8" s="1"/>
  <c r="Q58" i="8"/>
  <c r="AH58" i="8" s="1"/>
  <c r="H82" i="8"/>
  <c r="Q82" i="8" s="1"/>
  <c r="G86" i="8"/>
  <c r="P86" i="8"/>
  <c r="H19" i="8"/>
  <c r="J19" i="8" s="1"/>
  <c r="I19" i="8" s="1"/>
  <c r="H35" i="8"/>
  <c r="Q35" i="8"/>
  <c r="AH35" i="8"/>
  <c r="H51" i="8"/>
  <c r="Q51" i="8"/>
  <c r="S51" i="8"/>
  <c r="R51" i="8" s="1"/>
  <c r="H67" i="8"/>
  <c r="Q67" i="8"/>
  <c r="AH67" i="8" s="1"/>
  <c r="AJ67" i="8" s="1"/>
  <c r="AI67" i="8" s="1"/>
  <c r="H77" i="8"/>
  <c r="H28" i="8"/>
  <c r="J28" i="8" s="1"/>
  <c r="I28" i="8" s="1"/>
  <c r="H44" i="8"/>
  <c r="Q44" i="8"/>
  <c r="S44" i="8" s="1"/>
  <c r="R44" i="8" s="1"/>
  <c r="H60" i="8"/>
  <c r="J60" i="8" s="1"/>
  <c r="I60" i="8" s="1"/>
  <c r="H72" i="8"/>
  <c r="Q72" i="8" s="1"/>
  <c r="H84" i="8"/>
  <c r="J84" i="8" s="1"/>
  <c r="I84" i="8" s="1"/>
  <c r="H5" i="8"/>
  <c r="J5" i="8" s="1"/>
  <c r="I5" i="8" s="1"/>
  <c r="H21" i="8"/>
  <c r="Q21" i="8"/>
  <c r="AH21" i="8" s="1"/>
  <c r="AJ21" i="8" s="1"/>
  <c r="AI21" i="8" s="1"/>
  <c r="H37" i="8"/>
  <c r="J37" i="8" s="1"/>
  <c r="I37" i="8" s="1"/>
  <c r="Q37" i="8"/>
  <c r="H53" i="8"/>
  <c r="J53" i="8"/>
  <c r="I53" i="8" s="1"/>
  <c r="H14" i="8"/>
  <c r="J14" i="8" s="1"/>
  <c r="I14" i="8" s="1"/>
  <c r="Q14" i="8"/>
  <c r="AH14" i="8" s="1"/>
  <c r="AJ14" i="8" s="1"/>
  <c r="AI14" i="8" s="1"/>
  <c r="H30" i="8"/>
  <c r="Q30" i="8"/>
  <c r="AH30" i="8" s="1"/>
  <c r="H62" i="8"/>
  <c r="H74" i="8"/>
  <c r="Q74" i="8" s="1"/>
  <c r="H86" i="8"/>
  <c r="Q86" i="8" s="1"/>
  <c r="H7" i="8"/>
  <c r="J7" i="8"/>
  <c r="I7" i="8" s="1"/>
  <c r="H23" i="8"/>
  <c r="J23" i="8"/>
  <c r="I23" i="8" s="1"/>
  <c r="H39" i="8"/>
  <c r="J39" i="8" s="1"/>
  <c r="I39" i="8" s="1"/>
  <c r="Q39" i="8"/>
  <c r="H55" i="8"/>
  <c r="J55" i="8" s="1"/>
  <c r="I55" i="8" s="1"/>
  <c r="H79" i="8"/>
  <c r="Q79" i="8" s="1"/>
  <c r="H16" i="8"/>
  <c r="J16" i="8" s="1"/>
  <c r="I16" i="8" s="1"/>
  <c r="H32" i="8"/>
  <c r="J32" i="8" s="1"/>
  <c r="I32" i="8" s="1"/>
  <c r="H41" i="8"/>
  <c r="J61" i="8"/>
  <c r="I61" i="8" s="1"/>
  <c r="J9" i="8"/>
  <c r="I9" i="8"/>
  <c r="J73" i="8"/>
  <c r="I73" i="8" s="1"/>
  <c r="J66" i="8"/>
  <c r="I66" i="8" s="1"/>
  <c r="E59" i="8"/>
  <c r="E69" i="8"/>
  <c r="E36" i="8"/>
  <c r="J57" i="8"/>
  <c r="I57" i="8"/>
  <c r="J18" i="8"/>
  <c r="I18" i="8"/>
  <c r="J40" i="8"/>
  <c r="I40" i="8" s="1"/>
  <c r="G85" i="8"/>
  <c r="P85" i="8"/>
  <c r="E7" i="8"/>
  <c r="J75" i="8"/>
  <c r="I75" i="8" s="1"/>
  <c r="E65" i="8"/>
  <c r="H69" i="8"/>
  <c r="Q69" i="8"/>
  <c r="E6" i="8"/>
  <c r="H50" i="8"/>
  <c r="Q50" i="8" s="1"/>
  <c r="E5" i="8"/>
  <c r="E4" i="8"/>
  <c r="E16" i="8"/>
  <c r="E66" i="8"/>
  <c r="J45" i="8"/>
  <c r="I45" i="8"/>
  <c r="J48" i="8"/>
  <c r="I48" i="8" s="1"/>
  <c r="J13" i="8"/>
  <c r="I13" i="8"/>
  <c r="J12" i="8"/>
  <c r="I12" i="8"/>
  <c r="J29" i="8"/>
  <c r="I29" i="8" s="1"/>
  <c r="J59" i="8"/>
  <c r="I59" i="8"/>
  <c r="Q53" i="8"/>
  <c r="J11" i="8"/>
  <c r="I11" i="8" s="1"/>
  <c r="Q54" i="8"/>
  <c r="AH54" i="8" s="1"/>
  <c r="AJ54" i="8" s="1"/>
  <c r="AI54" i="8" s="1"/>
  <c r="Q75" i="8"/>
  <c r="S75" i="8" s="1"/>
  <c r="R75" i="8" s="1"/>
  <c r="J82" i="8"/>
  <c r="I82" i="8" s="1"/>
  <c r="J47" i="8"/>
  <c r="I47" i="8" s="1"/>
  <c r="J79" i="8"/>
  <c r="I79" i="8"/>
  <c r="P59" i="8"/>
  <c r="AG59" i="8"/>
  <c r="AJ59" i="8"/>
  <c r="AI59" i="8" s="1"/>
  <c r="J33" i="8"/>
  <c r="I33" i="8" s="1"/>
  <c r="J46" i="8"/>
  <c r="I46" i="8" s="1"/>
  <c r="Q15" i="8"/>
  <c r="S15" i="8" s="1"/>
  <c r="R15" i="8" s="1"/>
  <c r="J77" i="8"/>
  <c r="I77" i="8"/>
  <c r="Q16" i="8"/>
  <c r="S16" i="8" s="1"/>
  <c r="R16" i="8" s="1"/>
  <c r="J68" i="8"/>
  <c r="I68" i="8" s="1"/>
  <c r="S67" i="8"/>
  <c r="R67" i="8" s="1"/>
  <c r="S14" i="8"/>
  <c r="R14" i="8" s="1"/>
  <c r="Q7" i="8"/>
  <c r="S7" i="8" s="1"/>
  <c r="R7" i="8" s="1"/>
  <c r="AH7" i="8"/>
  <c r="AJ7" i="8" s="1"/>
  <c r="AI7" i="8" s="1"/>
  <c r="J81" i="8"/>
  <c r="I81" i="8" s="1"/>
  <c r="J8" i="8"/>
  <c r="I8" i="8" s="1"/>
  <c r="J51" i="8"/>
  <c r="I51" i="8"/>
  <c r="Q52" i="8"/>
  <c r="AH52" i="8"/>
  <c r="Q63" i="8"/>
  <c r="AH63" i="8" s="1"/>
  <c r="AJ63" i="8" s="1"/>
  <c r="AI63" i="8" s="1"/>
  <c r="J67" i="8"/>
  <c r="I67" i="8"/>
  <c r="Q60" i="8"/>
  <c r="J10" i="8"/>
  <c r="I10" i="8"/>
  <c r="J20" i="8"/>
  <c r="I20" i="8" s="1"/>
  <c r="J70" i="8"/>
  <c r="I70" i="8" s="1"/>
  <c r="S40" i="8"/>
  <c r="R40" i="8" s="1"/>
  <c r="R10" i="8"/>
  <c r="S37" i="8"/>
  <c r="R37" i="8"/>
  <c r="AH37" i="8"/>
  <c r="AJ37" i="8" s="1"/>
  <c r="AI37" i="8" s="1"/>
  <c r="AH83" i="8"/>
  <c r="AJ83" i="8" s="1"/>
  <c r="AI83" i="8" s="1"/>
  <c r="J21" i="8"/>
  <c r="I21" i="8" s="1"/>
  <c r="Q25" i="8"/>
  <c r="J24" i="8"/>
  <c r="I24" i="8"/>
  <c r="J43" i="8"/>
  <c r="I43" i="8" s="1"/>
  <c r="Q42" i="8"/>
  <c r="S42" i="8" s="1"/>
  <c r="R42" i="8" s="1"/>
  <c r="AH42" i="8"/>
  <c r="Q32" i="8"/>
  <c r="S32" i="8" s="1"/>
  <c r="R32" i="8" s="1"/>
  <c r="AH32" i="8"/>
  <c r="AJ32" i="8" s="1"/>
  <c r="J30" i="8"/>
  <c r="I30" i="8"/>
  <c r="Q22" i="8"/>
  <c r="AH22" i="8"/>
  <c r="AJ22" i="8" s="1"/>
  <c r="AI22" i="8" s="1"/>
  <c r="J83" i="8"/>
  <c r="I83" i="8"/>
  <c r="AH8" i="8"/>
  <c r="AJ8" i="8" s="1"/>
  <c r="AI8" i="8" s="1"/>
  <c r="J34" i="8"/>
  <c r="I34" i="8"/>
  <c r="R46" i="8"/>
  <c r="AH46" i="8"/>
  <c r="AJ46" i="8" s="1"/>
  <c r="AI46" i="8" s="1"/>
  <c r="S70" i="8"/>
  <c r="R70" i="8" s="1"/>
  <c r="AH44" i="8"/>
  <c r="AJ44" i="8" s="1"/>
  <c r="AI44" i="8" s="1"/>
  <c r="S56" i="8"/>
  <c r="R56" i="8" s="1"/>
  <c r="AH56" i="8"/>
  <c r="AJ56" i="8"/>
  <c r="AI56" i="8" s="1"/>
  <c r="AH36" i="8"/>
  <c r="AJ36" i="8"/>
  <c r="AI36" i="8" s="1"/>
  <c r="S36" i="8"/>
  <c r="R36" i="8"/>
  <c r="J86" i="8"/>
  <c r="I86" i="8"/>
  <c r="J78" i="8"/>
  <c r="I78" i="8"/>
  <c r="Q28" i="8"/>
  <c r="J44" i="8"/>
  <c r="I44" i="8" s="1"/>
  <c r="S59" i="8"/>
  <c r="R59" i="8"/>
  <c r="Q80" i="8"/>
  <c r="AH80" i="8"/>
  <c r="Q55" i="8"/>
  <c r="S55" i="8" s="1"/>
  <c r="R55" i="8" s="1"/>
  <c r="AH55" i="8"/>
  <c r="AJ55" i="8" s="1"/>
  <c r="AI55" i="8" s="1"/>
  <c r="AH9" i="8"/>
  <c r="AJ9" i="8" s="1"/>
  <c r="AI9" i="8" s="1"/>
  <c r="Q49" i="8"/>
  <c r="AH49" i="8" s="1"/>
  <c r="Q77" i="8"/>
  <c r="AH77" i="8" s="1"/>
  <c r="S20" i="8"/>
  <c r="R20" i="8"/>
  <c r="AJ20" i="8"/>
  <c r="AI20" i="8"/>
  <c r="AH51" i="8"/>
  <c r="AJ51" i="8" s="1"/>
  <c r="AI51" i="8" s="1"/>
  <c r="J36" i="8"/>
  <c r="I36" i="8"/>
  <c r="Q23" i="8"/>
  <c r="AH23" i="8"/>
  <c r="AJ23" i="8" s="1"/>
  <c r="AI23" i="8" s="1"/>
  <c r="S13" i="8"/>
  <c r="R13" i="8" s="1"/>
  <c r="S81" i="8"/>
  <c r="R81" i="8" s="1"/>
  <c r="J56" i="8"/>
  <c r="I56" i="8"/>
  <c r="AG50" i="8"/>
  <c r="AG22" i="8"/>
  <c r="AG84" i="8"/>
  <c r="AG80" i="8"/>
  <c r="AG39" i="8"/>
  <c r="AG23" i="8"/>
  <c r="AG77" i="8"/>
  <c r="AJ77" i="8" s="1"/>
  <c r="AI77" i="8" s="1"/>
  <c r="AG79" i="8"/>
  <c r="AG86" i="8"/>
  <c r="AG21" i="8"/>
  <c r="S21" i="8"/>
  <c r="R21" i="8" s="1"/>
  <c r="AG55" i="8"/>
  <c r="AG60" i="8"/>
  <c r="AG42" i="8"/>
  <c r="S57" i="8"/>
  <c r="R57" i="8"/>
  <c r="AG62" i="8"/>
  <c r="AG52" i="8"/>
  <c r="S18" i="8"/>
  <c r="R18" i="8" s="1"/>
  <c r="AG18" i="8"/>
  <c r="AJ18" i="8"/>
  <c r="AI18" i="8" s="1"/>
  <c r="AG85" i="8"/>
  <c r="AG82" i="8"/>
  <c r="AI26" i="8"/>
  <c r="S26" i="8"/>
  <c r="R26" i="8" s="1"/>
  <c r="S66" i="8"/>
  <c r="R66" i="8" s="1"/>
  <c r="AG66" i="8"/>
  <c r="AG58" i="8"/>
  <c r="AJ58" i="8"/>
  <c r="AI58" i="8" s="1"/>
  <c r="S58" i="8"/>
  <c r="R58" i="8" s="1"/>
  <c r="AG68" i="8"/>
  <c r="AG73" i="8"/>
  <c r="AI73" i="8"/>
  <c r="S73" i="8"/>
  <c r="R73" i="8"/>
  <c r="S24" i="8"/>
  <c r="R24" i="8" s="1"/>
  <c r="AG24" i="8"/>
  <c r="AJ24" i="8"/>
  <c r="AI24" i="8" s="1"/>
  <c r="S45" i="8"/>
  <c r="R45" i="8"/>
  <c r="AG45" i="8"/>
  <c r="AJ45" i="8"/>
  <c r="AI45" i="8" s="1"/>
  <c r="AG78" i="8"/>
  <c r="S78" i="8"/>
  <c r="R78" i="8" s="1"/>
  <c r="AG61" i="8"/>
  <c r="AJ61" i="8"/>
  <c r="AI61" i="8"/>
  <c r="S61" i="8"/>
  <c r="R61" i="8" s="1"/>
  <c r="AG74" i="8"/>
  <c r="AG48" i="8"/>
  <c r="AG38" i="8"/>
  <c r="J85" i="8"/>
  <c r="I85" i="8"/>
  <c r="P43" i="8"/>
  <c r="AH69" i="8"/>
  <c r="J69" i="8"/>
  <c r="I69" i="8" s="1"/>
  <c r="S54" i="8"/>
  <c r="R54" i="8" s="1"/>
  <c r="J50" i="8"/>
  <c r="I50" i="8"/>
  <c r="AH75" i="8"/>
  <c r="AJ75" i="8"/>
  <c r="AI75" i="8" s="1"/>
  <c r="AH15" i="8"/>
  <c r="AJ15" i="8" s="1"/>
  <c r="AI15" i="8" s="1"/>
  <c r="AJ80" i="8"/>
  <c r="AI80" i="8"/>
  <c r="AI65" i="8"/>
  <c r="AJ42" i="8"/>
  <c r="AI42" i="8"/>
  <c r="S65" i="8"/>
  <c r="R65" i="8"/>
  <c r="S80" i="8"/>
  <c r="R80" i="8" s="1"/>
  <c r="S63" i="8"/>
  <c r="R63" i="8" s="1"/>
  <c r="AJ52" i="8"/>
  <c r="AI52" i="8"/>
  <c r="S52" i="8"/>
  <c r="R52" i="8"/>
  <c r="AH72" i="8"/>
  <c r="AJ72" i="8" s="1"/>
  <c r="AI72" i="8"/>
  <c r="S72" i="8"/>
  <c r="R72" i="8" s="1"/>
  <c r="S22" i="8"/>
  <c r="R22" i="8" s="1"/>
  <c r="S77" i="8"/>
  <c r="R77" i="8" s="1"/>
  <c r="AI32" i="8"/>
  <c r="S23" i="8"/>
  <c r="R23" i="8"/>
  <c r="AH28" i="8"/>
  <c r="AJ28" i="8" s="1"/>
  <c r="AI28" i="8" s="1"/>
  <c r="S28" i="8"/>
  <c r="R28" i="8" s="1"/>
  <c r="S49" i="8"/>
  <c r="R49" i="8" s="1"/>
  <c r="AJ49" i="8"/>
  <c r="AI49" i="8" s="1"/>
  <c r="AG43" i="8"/>
  <c r="AJ43" i="8"/>
  <c r="AI43" i="8"/>
  <c r="S43" i="8"/>
  <c r="R43" i="8"/>
  <c r="J4" i="8"/>
  <c r="I4" i="8" s="1"/>
  <c r="Q6" i="8"/>
  <c r="Q5" i="8"/>
  <c r="AH5" i="8" s="1"/>
  <c r="AJ5" i="8" s="1"/>
  <c r="AI5" i="8" s="1"/>
  <c r="S4" i="8"/>
  <c r="R4" i="8" s="1"/>
  <c r="AH4" i="8"/>
  <c r="AJ4" i="8"/>
  <c r="AI4" i="8" s="1"/>
  <c r="AH6" i="8"/>
  <c r="AJ6" i="8" s="1"/>
  <c r="AI6" i="8" s="1"/>
  <c r="S6" i="8"/>
  <c r="R6" i="8" s="1"/>
  <c r="S5" i="8"/>
  <c r="R5" i="8" s="1"/>
  <c r="Q3" i="8"/>
  <c r="S3" i="8" s="1"/>
  <c r="R3" i="8" s="1"/>
  <c r="AH3" i="8"/>
  <c r="AH12" i="8" l="1"/>
  <c r="AJ12" i="8" s="1"/>
  <c r="AI12" i="8" s="1"/>
  <c r="S12" i="8"/>
  <c r="R12" i="8" s="1"/>
  <c r="S50" i="8"/>
  <c r="R50" i="8" s="1"/>
  <c r="AH50" i="8"/>
  <c r="AJ50" i="8" s="1"/>
  <c r="AI50" i="8" s="1"/>
  <c r="AH11" i="8"/>
  <c r="AJ11" i="8" s="1"/>
  <c r="AI11" i="8" s="1"/>
  <c r="S11" i="8"/>
  <c r="R11" i="8" s="1"/>
  <c r="S30" i="8"/>
  <c r="R30" i="8" s="1"/>
  <c r="AG30" i="8"/>
  <c r="AH34" i="8"/>
  <c r="AJ34" i="8" s="1"/>
  <c r="AI34" i="8" s="1"/>
  <c r="S34" i="8"/>
  <c r="R34" i="8" s="1"/>
  <c r="AH68" i="8"/>
  <c r="AJ68" i="8" s="1"/>
  <c r="AI68" i="8" s="1"/>
  <c r="S68" i="8"/>
  <c r="R68" i="8" s="1"/>
  <c r="S25" i="8"/>
  <c r="R25" i="8" s="1"/>
  <c r="AH25" i="8"/>
  <c r="AJ25" i="8" s="1"/>
  <c r="AI25" i="8" s="1"/>
  <c r="AJ3" i="8"/>
  <c r="AI3" i="8" s="1"/>
  <c r="S53" i="8"/>
  <c r="R53" i="8" s="1"/>
  <c r="AJ69" i="8"/>
  <c r="AI69" i="8" s="1"/>
  <c r="S85" i="8"/>
  <c r="R85" i="8" s="1"/>
  <c r="S69" i="8"/>
  <c r="R69" i="8" s="1"/>
  <c r="AH86" i="8"/>
  <c r="AJ86" i="8" s="1"/>
  <c r="AI86" i="8" s="1"/>
  <c r="S86" i="8"/>
  <c r="R86" i="8" s="1"/>
  <c r="S82" i="8"/>
  <c r="R82" i="8" s="1"/>
  <c r="AH82" i="8"/>
  <c r="AJ82" i="8" s="1"/>
  <c r="AI82" i="8" s="1"/>
  <c r="S74" i="8"/>
  <c r="R74" i="8" s="1"/>
  <c r="AH74" i="8"/>
  <c r="AJ74" i="8" s="1"/>
  <c r="AI74" i="8" s="1"/>
  <c r="S60" i="8"/>
  <c r="R60" i="8" s="1"/>
  <c r="AH60" i="8"/>
  <c r="AJ60" i="8" s="1"/>
  <c r="AI60" i="8" s="1"/>
  <c r="J62" i="8"/>
  <c r="I62" i="8" s="1"/>
  <c r="Q62" i="8"/>
  <c r="S29" i="8"/>
  <c r="R29" i="8" s="1"/>
  <c r="AJ30" i="8"/>
  <c r="AI30" i="8" s="1"/>
  <c r="S33" i="8"/>
  <c r="R33" i="8" s="1"/>
  <c r="AH48" i="8"/>
  <c r="AJ48" i="8" s="1"/>
  <c r="AI48" i="8" s="1"/>
  <c r="S48" i="8"/>
  <c r="R48" i="8" s="1"/>
  <c r="Q41" i="8"/>
  <c r="J41" i="8"/>
  <c r="I41" i="8" s="1"/>
  <c r="S38" i="8"/>
  <c r="R38" i="8" s="1"/>
  <c r="AH38" i="8"/>
  <c r="AJ38" i="8" s="1"/>
  <c r="AI38" i="8" s="1"/>
  <c r="Q84" i="8"/>
  <c r="S64" i="8"/>
  <c r="R64" i="8" s="1"/>
  <c r="AH64" i="8"/>
  <c r="AJ64" i="8" s="1"/>
  <c r="AI64" i="8" s="1"/>
  <c r="AH79" i="8"/>
  <c r="AJ79" i="8" s="1"/>
  <c r="AI79" i="8" s="1"/>
  <c r="S79" i="8"/>
  <c r="R79" i="8" s="1"/>
  <c r="Q19" i="8"/>
  <c r="S17" i="8"/>
  <c r="R17" i="8" s="1"/>
  <c r="AH16" i="8"/>
  <c r="AJ16" i="8" s="1"/>
  <c r="AI16" i="8" s="1"/>
  <c r="S39" i="8"/>
  <c r="R39" i="8" s="1"/>
  <c r="AH39" i="8"/>
  <c r="AJ39" i="8" s="1"/>
  <c r="AI39" i="8" s="1"/>
  <c r="J64" i="8"/>
  <c r="I64" i="8" s="1"/>
  <c r="Q76" i="8"/>
  <c r="J3" i="8"/>
  <c r="I3" i="8" s="1"/>
  <c r="S47" i="8"/>
  <c r="R47" i="8" s="1"/>
  <c r="AH53" i="8"/>
  <c r="AJ53" i="8" s="1"/>
  <c r="AI53" i="8" s="1"/>
  <c r="J72" i="8"/>
  <c r="I72" i="8" s="1"/>
  <c r="AH27" i="8"/>
  <c r="AJ27" i="8" s="1"/>
  <c r="AI27" i="8" s="1"/>
  <c r="J65" i="8"/>
  <c r="I65" i="8" s="1"/>
  <c r="AH10" i="8"/>
  <c r="AJ10" i="8" s="1"/>
  <c r="AI10" i="8" s="1"/>
  <c r="Q31" i="8"/>
  <c r="P71" i="8"/>
  <c r="P35" i="8"/>
  <c r="J74" i="8"/>
  <c r="I74" i="8" s="1"/>
  <c r="S35" i="8" l="1"/>
  <c r="R35" i="8" s="1"/>
  <c r="AG35" i="8"/>
  <c r="AJ35" i="8" s="1"/>
  <c r="AI35" i="8" s="1"/>
  <c r="AH62" i="8"/>
  <c r="AJ62" i="8" s="1"/>
  <c r="AI62" i="8" s="1"/>
  <c r="S62" i="8"/>
  <c r="R62" i="8" s="1"/>
  <c r="AG71" i="8"/>
  <c r="AJ71" i="8" s="1"/>
  <c r="AI71" i="8" s="1"/>
  <c r="S71" i="8"/>
  <c r="R71" i="8" s="1"/>
  <c r="AH19" i="8"/>
  <c r="AJ19" i="8" s="1"/>
  <c r="AI19" i="8" s="1"/>
  <c r="S19" i="8"/>
  <c r="R19" i="8" s="1"/>
  <c r="S31" i="8"/>
  <c r="R31" i="8" s="1"/>
  <c r="AH31" i="8"/>
  <c r="AJ31" i="8" s="1"/>
  <c r="AI31" i="8" s="1"/>
  <c r="AH84" i="8"/>
  <c r="AJ84" i="8" s="1"/>
  <c r="AI84" i="8" s="1"/>
  <c r="S84" i="8"/>
  <c r="R84" i="8" s="1"/>
  <c r="AH41" i="8"/>
  <c r="AJ41" i="8" s="1"/>
  <c r="AI41" i="8" s="1"/>
  <c r="S41" i="8"/>
  <c r="R41" i="8" s="1"/>
  <c r="AH76" i="8"/>
  <c r="AJ76" i="8" s="1"/>
  <c r="AI76" i="8" s="1"/>
  <c r="S76" i="8"/>
  <c r="R76" i="8" s="1"/>
</calcChain>
</file>

<file path=xl/comments1.xml><?xml version="1.0" encoding="utf-8"?>
<comments xmlns="http://schemas.openxmlformats.org/spreadsheetml/2006/main">
  <authors>
    <author>julian.talbot</author>
  </authors>
  <commentList>
    <comment ref="B2" authorId="0" shapeId="0">
      <text>
        <r>
          <rPr>
            <b/>
            <sz val="10"/>
            <color indexed="8"/>
            <rFont val="Tahoma"/>
            <family val="2"/>
          </rPr>
          <t>Threat (from the Threat Assessment worksheet)</t>
        </r>
      </text>
    </comment>
    <comment ref="C2" authorId="0" shapeId="0">
      <text>
        <r>
          <rPr>
            <b/>
            <sz val="10"/>
            <color indexed="81"/>
            <rFont val="Tahoma"/>
            <family val="2"/>
          </rPr>
          <t>Asset(s) at risk</t>
        </r>
      </text>
    </comment>
    <comment ref="E2" authorId="0" shapeId="0">
      <text>
        <r>
          <rPr>
            <sz val="10"/>
            <color indexed="81"/>
            <rFont val="Tahoma"/>
            <family val="2"/>
          </rPr>
          <t xml:space="preserve">Short risk title
</t>
        </r>
      </text>
    </comment>
    <comment ref="F2" authorId="0" shapeId="0">
      <text>
        <r>
          <rPr>
            <sz val="10"/>
            <color indexed="81"/>
            <rFont val="Tahoma"/>
            <family val="2"/>
          </rPr>
          <t xml:space="preserve">Risk Statement.
Sentence which includes:
 C onsequence
 A sset(s) at risk
 S ource of the threat
 E vent or incident likely to be triggered </t>
        </r>
      </text>
    </comment>
    <comment ref="G2" authorId="0" shapeId="0">
      <text>
        <r>
          <rPr>
            <b/>
            <sz val="10"/>
            <color indexed="81"/>
            <rFont val="Tahoma"/>
            <family val="2"/>
          </rPr>
          <t>julian.talbot:</t>
        </r>
        <r>
          <rPr>
            <sz val="10"/>
            <color indexed="81"/>
            <rFont val="Tahoma"/>
            <family val="2"/>
          </rPr>
          <t xml:space="preserve">
</t>
        </r>
      </text>
    </comment>
    <comment ref="K2" authorId="0" shapeId="0">
      <text>
        <r>
          <rPr>
            <b/>
            <sz val="10"/>
            <color indexed="81"/>
            <rFont val="Tahoma"/>
            <family val="2"/>
          </rPr>
          <t>Name or reference # of main relevant controls</t>
        </r>
      </text>
    </comment>
  </commentList>
</comments>
</file>

<file path=xl/comments2.xml><?xml version="1.0" encoding="utf-8"?>
<comments xmlns="http://schemas.openxmlformats.org/spreadsheetml/2006/main">
  <authors>
    <author>julian.talbot</author>
  </authors>
  <commentList>
    <comment ref="E1" authorId="0" shapeId="0">
      <text>
        <r>
          <rPr>
            <sz val="10"/>
            <color indexed="81"/>
            <rFont val="Tahoma"/>
            <family val="2"/>
          </rPr>
          <t xml:space="preserve">Activities which may adversely affect personnel, physical assets, information, and intellectual property including unauthorised access, violence, theft, sabotage, civil disturbance and damage (deliberate or accidental). </t>
        </r>
      </text>
    </comment>
    <comment ref="F1" authorId="0" shapeId="0">
      <text>
        <r>
          <rPr>
            <b/>
            <sz val="12"/>
            <color indexed="81"/>
            <rFont val="Tahoma"/>
            <family val="2"/>
          </rPr>
          <t>julian.talbot:</t>
        </r>
        <r>
          <rPr>
            <sz val="12"/>
            <color indexed="81"/>
            <rFont val="Tahoma"/>
            <family val="2"/>
          </rPr>
          <t xml:space="preserve">
Suggest you fill in these fields shaded light green with 'the controls you'd expect to find' and fill in the columns in light yellow with the actual controls that you were able to locate.  This will provide the gap analysis ...</t>
        </r>
      </text>
    </comment>
    <comment ref="G1" authorId="0" shapeId="0">
      <text>
        <r>
          <rPr>
            <b/>
            <sz val="10"/>
            <color indexed="81"/>
            <rFont val="Tahoma"/>
            <family val="2"/>
          </rPr>
          <t>julian.talbot:</t>
        </r>
        <r>
          <rPr>
            <sz val="10"/>
            <color indexed="81"/>
            <rFont val="Tahoma"/>
            <family val="2"/>
          </rPr>
          <t xml:space="preserve">
</t>
        </r>
        <r>
          <rPr>
            <sz val="12"/>
            <color indexed="81"/>
            <rFont val="Tahoma"/>
            <family val="2"/>
          </rPr>
          <t>Suggest you fill in these columns in yellow using the drop-downs from the Controls Register and add any new controls in the 'Controls' worksheet.</t>
        </r>
      </text>
    </comment>
  </commentList>
</comments>
</file>

<file path=xl/comments3.xml><?xml version="1.0" encoding="utf-8"?>
<comments xmlns="http://schemas.openxmlformats.org/spreadsheetml/2006/main">
  <authors>
    <author>julian.talbot</author>
  </authors>
  <commentList>
    <comment ref="T2" authorId="0" shapeId="0">
      <text>
        <r>
          <rPr>
            <sz val="10"/>
            <color indexed="81"/>
            <rFont val="Tahoma"/>
            <family val="2"/>
          </rPr>
          <t xml:space="preserve">Eg: Loss of a mission-critical server which is required to have 100% up-time would be likely to have greater impact on an organisation than one which could be off-line for several days. This impact would be varied depending on the timeframe involved in replacing or restoring it. </t>
        </r>
      </text>
    </comment>
  </commentList>
</comments>
</file>

<file path=xl/sharedStrings.xml><?xml version="1.0" encoding="utf-8"?>
<sst xmlns="http://schemas.openxmlformats.org/spreadsheetml/2006/main" count="2602" uniqueCount="1420">
  <si>
    <t xml:space="preserve">Competency based assessment of security staff, Training Needs Analysis for all personnel Contingency Plans for maintaining operations (IT systems, industrial unrest, communications systems etc)  </t>
  </si>
  <si>
    <t xml:space="preserve">Regular testing of critical systems </t>
  </si>
  <si>
    <t>Regular review of access control and security procedures</t>
  </si>
  <si>
    <t>Security and Safety Hazard/Incident reporting and analysis</t>
  </si>
  <si>
    <t xml:space="preserve">Regular System audits </t>
  </si>
  <si>
    <t xml:space="preserve">Marking of DFA equipment – serial numbers / bar codes &amp; asset identification </t>
  </si>
  <si>
    <t xml:space="preserve">Vehicle and bag searches </t>
  </si>
  <si>
    <t>Regular review of management systems, procedures, budgets etc</t>
  </si>
  <si>
    <t xml:space="preserve">HR Management Guidelines (staff counselling etc). </t>
  </si>
  <si>
    <t>Act of War</t>
  </si>
  <si>
    <t>Assault</t>
  </si>
  <si>
    <t xml:space="preserve">Bomb </t>
  </si>
  <si>
    <t xml:space="preserve">Bomb Threat </t>
  </si>
  <si>
    <t>Civil Disturbance/Demonstration</t>
  </si>
  <si>
    <t>Dangerous goods</t>
  </si>
  <si>
    <t>Equipment failure</t>
  </si>
  <si>
    <t>Incidental / Accidental damage</t>
  </si>
  <si>
    <t xml:space="preserve">Kidnap, Ransom, Extortion </t>
  </si>
  <si>
    <t>Fire</t>
  </si>
  <si>
    <t>Picket</t>
  </si>
  <si>
    <t xml:space="preserve">Sabotage </t>
  </si>
  <si>
    <t>Technology</t>
  </si>
  <si>
    <t>Theft (Goods)</t>
  </si>
  <si>
    <t>Theft (information)</t>
  </si>
  <si>
    <t>Trespass</t>
  </si>
  <si>
    <t>Wilful Damage</t>
  </si>
  <si>
    <t xml:space="preserve">Asset reconciliation audits </t>
  </si>
  <si>
    <t xml:space="preserve">IT security audits </t>
  </si>
  <si>
    <t xml:space="preserve">Gas and Fire detection systems </t>
  </si>
  <si>
    <t xml:space="preserve">CCTV Systems </t>
  </si>
  <si>
    <t xml:space="preserve">Security Patrols </t>
  </si>
  <si>
    <t xml:space="preserve">Intruder detection and access control alarms </t>
  </si>
  <si>
    <t xml:space="preserve">Security procedures </t>
  </si>
  <si>
    <t xml:space="preserve">Internal Communication systems </t>
  </si>
  <si>
    <t xml:space="preserve">Police / external agency assistance </t>
  </si>
  <si>
    <t xml:space="preserve">Additional staff as required </t>
  </si>
  <si>
    <t xml:space="preserve">Competent Staff </t>
  </si>
  <si>
    <t xml:space="preserve">Telephone operator training – Reception and Security Staff </t>
  </si>
  <si>
    <t xml:space="preserve">Incoming telephone call trace-back facility </t>
  </si>
  <si>
    <t xml:space="preserve">Contingency Plans for major incidents – picket, bomb, sabotage etc. </t>
  </si>
  <si>
    <t xml:space="preserve">Escape routes and muster systems </t>
  </si>
  <si>
    <t xml:space="preserve">KRE (Kidnap Ransom Extortion) insurance policy </t>
  </si>
  <si>
    <t xml:space="preserve">Business Continuity Plans </t>
  </si>
  <si>
    <t xml:space="preserve">Emergency Response Plan/Training </t>
  </si>
  <si>
    <t xml:space="preserve">Redundant systems (IT, Access Control, Process Control, Fire etc). </t>
  </si>
  <si>
    <t xml:space="preserve">Engineering and repair management </t>
  </si>
  <si>
    <t xml:space="preserve">External and Internal Communication systems </t>
  </si>
  <si>
    <t xml:space="preserve">Uninterruptible Power Supplies (UPS) to critical equipment </t>
  </si>
  <si>
    <t xml:space="preserve">Procurement systems, </t>
  </si>
  <si>
    <t xml:space="preserve">Temporary Refuge </t>
  </si>
  <si>
    <t xml:space="preserve">Crisis counselling and peer support systems </t>
  </si>
  <si>
    <t>Inadequate / ineffective staff security awareness / training</t>
  </si>
  <si>
    <t>Ineffective operation / failure of alarm and detection systems</t>
  </si>
  <si>
    <t>Ineffective activation of security and emergency incident escalation callout procedures</t>
  </si>
  <si>
    <t xml:space="preserve">Ineffective Emergency Response capability –resource </t>
  </si>
  <si>
    <t>Ineffective communications / observation systems</t>
  </si>
  <si>
    <t>Staff ineffective, incompetent or inadequate in numbers / resources</t>
  </si>
  <si>
    <t>Restricted access for response teams ( e.g after hours responders )</t>
  </si>
  <si>
    <t xml:space="preserve">Regular inspection, testing and maintenance of: Communication, Fire &amp; Gas detection, Intrusion Detection systems, CCTV, perimeter and Access Control Systems </t>
  </si>
  <si>
    <t xml:space="preserve">Regular review of patrol requirements and effectiveness </t>
  </si>
  <si>
    <t xml:space="preserve">Audits of Asset management and related systems </t>
  </si>
  <si>
    <t xml:space="preserve">Regular Security awareness training for general staff </t>
  </si>
  <si>
    <t xml:space="preserve">Regular auditing of Procedures and Systems </t>
  </si>
  <si>
    <t>Regular review of Business Continuity Plans</t>
  </si>
  <si>
    <t xml:space="preserve">Regular practice of security response teams utilising where appropriate site wide emergency response capability and associated procedures incorporating the analysis of scenario / table top exercise   outcomes </t>
  </si>
  <si>
    <t xml:space="preserve">Regular Training Needs Analysis and competency based training/assessment of Security and emergency staff Redundant systems and contingency plans for communication systems After hours contact numbers, Contingency plans and HR guidelines in place for calling out off-duty security and emergency staff </t>
  </si>
  <si>
    <t xml:space="preserve">Contingency plans for sourcing additional emergency and security staff </t>
  </si>
  <si>
    <t xml:space="preserve">Capability to fund additional KRE activities from reserves or revenue stream </t>
  </si>
  <si>
    <t xml:space="preserve">Regular review of Security and Emergency Response Plans, equipment and personnel </t>
  </si>
  <si>
    <t>Contingency plans for security related  and wider organisational critical redundancy systems</t>
  </si>
  <si>
    <t>Interface of security  equipment and building automation components - e.g Lift call buttons active upon presentation / badging of security oidentifictaion card - may be activated duirng heightened alert periods and during designated after hours periods.</t>
  </si>
  <si>
    <t>Life Cycle Management considerations - that recognise the likely life of key security and building automation equipment, providing for scheduled replacement. Ensuring that equipment life expectancy enables ease of equipment migration to platform upgrades and readily interfaces with emerging technology.</t>
  </si>
  <si>
    <t xml:space="preserve">Hardware / Software considerations - Enusre that system specifications enbale both high and low level interface, maximising system capability and cohabited system interoperability - e.g Card to Lift Carriage and Duress activation to camera orientation in coordinated manner  </t>
  </si>
  <si>
    <t>Risk based maintenance regimes  - ensure critical equipment, fucntionality and associated software apsects of the maintenance regime are identified and prioritised in maintenance schedules, providing for scheduled change out - maintenance and or repair.</t>
  </si>
  <si>
    <t>Risk based approach toward security system design - referencing the following - AS 4360 Aust Standards in Risk Management, Defence Enterprise Risk Register, Defence Security Risk Register - this will ensure that identified risks are recognised and appropriate messures - strategies and equipment are identified and designed into the buildings profile at design level rather than attempting to re - design post construction, deriving significant cost and operational benefits.Additionally it becomes arefernce tool when re - evaluating the security equipment profile relative to any emerging / new risk that may be identified over time.</t>
  </si>
  <si>
    <t xml:space="preserve">Enterprise approach to security platform - that enables system integration within and across multiple site operations providing consistency of system orientation and capability across sites utilising both stand alone and central server capability.  </t>
  </si>
  <si>
    <t>Integration of security and building automation platforms - that maximises strengths of both the security and building management operating systems.Intergartion of other systems such as Call centre and duress capability with CCTV and Emergency Response activities - ensuring incdents and events are acurately captured, recirded and recovered for post incident evaluation</t>
  </si>
  <si>
    <t xml:space="preserve">Barriers - </t>
  </si>
  <si>
    <t xml:space="preserve">External – proximity to the building, perimeter - roadway design - curb design adjacent rarther than fronting of the asset ( e.g building )  strategically placed planter boxes and bollards in proximity to primary access points. Security Gatehouse access control points with boomgate and vehicle intrusion barriers. </t>
  </si>
  <si>
    <t>Internal – Reception counters / points with appropriately designed counters - i.e depth, height, protective toughened glass with provision for vertical slots ebaling verbal communication, Flat barrier pedestrian access control points.</t>
  </si>
  <si>
    <t xml:space="preserve">Front of House / Back of House -clear demarcation of front of house - thorughfares and back of house - secure / demarcation points with asociated barriers - doors,  with access control / card readers etc.e.g Delivery points, Cafe`, Public areas, waste disposal points, stores - demarcation to and from building environs. </t>
  </si>
  <si>
    <t xml:space="preserve">Screening / vetting points - Vehilce entry, Car aprks, Goods inwards / Deliveries, Courier and other Delivery points, Reception, Internal demarcation where there are shared tenancy arrangements. </t>
  </si>
  <si>
    <t xml:space="preserve">Secure and Non Secure Areas - readily identified Secure areas with asociated screening, access control and monitoring capability - i.e CCTV e.g Stairwells  - internal stairwells verses exit / evacuation stairwells. Stairwells ( internal ) between floor levels and exiting onto lift lobby areas. Lift Lobbies to Lift Carriages, Lift Carroiages to summon / call specifc ;evels / floors as authorised - i.e access level reflecting indivdual / role profile.  </t>
  </si>
  <si>
    <t xml:space="preserve">Secure classified containers etc Provision of appropiate secure document containers reflective of document clasification / rating, both short term and archive capability. Secure and audit capable key containers. </t>
  </si>
  <si>
    <t xml:space="preserve">Doors, locks, - doors located at logical demarcation points with consideration of builidng codes and fire regulations where door override, break gl;ass and push button release options do not compromise security intergity, </t>
  </si>
  <si>
    <t>Lighting – Perimeter and building lighting - External and internal light profile / locations in sufficient quantity and location to provide safe and secure passage by both pedestrian and vehicle movements with associated 'Lux' levels reflective of respectoive building codes and the defence risk register.</t>
  </si>
  <si>
    <t>Signage – Trespass warning, alarms, site entry notification - that adequately reflect the desired security awareness profile while informing occupants of their obligations and the expectations of the organisation. e.g ( 1 ) Consideration of the privacy act when placing / using CTV Camera Monitoring equipment in locations other than designated ''Public Places'. ( 2 ) Requirement to display Security and or Visitor identification card, ( 3 ) Secure locations alarmed during designated hours, ( 4 ) Tresspasers to be prosecuted, etc</t>
  </si>
  <si>
    <t xml:space="preserve">Access Control - </t>
  </si>
  <si>
    <t>Platform - Security server platform that provides for the utilisation and management of associated security equipment and audit and control reporting capability</t>
  </si>
  <si>
    <t xml:space="preserve">Identity Cards -Security Identifcation Crads that have provision for digital photo, access control level with smart card technology that enables the storage of relevant secuirty and human resources profile data for each card holder.   </t>
  </si>
  <si>
    <t>Biometric Readers -dual biometric and access control card capability at designated highly secure control points. Biometrics may include Iris scanning, Finger print recognition etc</t>
  </si>
  <si>
    <t xml:space="preserve">Anti pass back ‘rules’ - software 'rules' - provision for anti passback in defined locations where it is essential that persons entering and exiting a highly secure location are monitored relative to time date and in some instances in the company of another staff member - or a visitor in the company of their respective site 'host' or 'escort'. The card holdrer  must badge in and out of a location with the  security server recogbnising the status of individual card holders and provdes a robust means of card presentation and associated compliance, additionally card holders are prevented from dual badging or unauthorised entry of a third party.   </t>
  </si>
  <si>
    <t xml:space="preserve">Dual entry ‘rules’  - system specification / rules necessitate that two card holders enter and or exit from designated areas ( usually highly secure, asset rich or high risk areas ) in tandum.  </t>
  </si>
  <si>
    <t xml:space="preserve">Identity Management - Vetting and screening of persons who occupy the building envrions for access control authorisation purposes relative to - Physical Access Control, Computer Access Control etc - may range from - Security SMart Crad with access control capability, Photo Identification, Biometrics, Password controls, Screen saver controls and or combinations of the aforementioned ensuring that the person seeking access is bona fide` and who they represent themselves to be.Identity management often commences during the recruitment stages where CV and Character refernce activities are common place through to detailed vetting processes where security clearance relative to access to classified material and associated information. </t>
  </si>
  <si>
    <t xml:space="preserve">Intrusion Detection - Alarm management capability that incorporates intrusion detection through PIR's, Door forced alarms, Door held alarms, CCTV monitoring highlighting unauthorised presence or activity within designated areas or during designatred timelines -e.g after hours access . </t>
  </si>
  <si>
    <t xml:space="preserve">Alarm Management - Security Server capability that incorporates the prioitisation and associated escalation and management of alarm activations resulting from security breaches. A fully integrated security server capability coordinates intrusion detection and other monitoring strategies prioritising responses accorndg to the nature ( priortity ) of the alarm, Typically the alrm profile will shift / change according to - the alert level in place, business hours / after hours, public holiday / weekends etc, </t>
  </si>
  <si>
    <t>Nature of Control</t>
  </si>
  <si>
    <t>Doc. Title/Reference</t>
  </si>
  <si>
    <t>DSM P5, Ch4, Sec 2</t>
  </si>
  <si>
    <t>DSA</t>
  </si>
  <si>
    <t>DI(G) Pers 52-1 B/7/99</t>
  </si>
  <si>
    <t>CDF</t>
  </si>
  <si>
    <t>Defence Construction Security Reference Manual</t>
  </si>
  <si>
    <t>CSIG Infrastructure Division (now DSG)</t>
  </si>
  <si>
    <t>Local systems maintained by outsourced GSS service providers (e.g. Hayden, Chubb, SERCO)</t>
  </si>
  <si>
    <t xml:space="preserve">Accounting Policy Manual </t>
  </si>
  <si>
    <t>FINMAN 1</t>
  </si>
  <si>
    <t>ADF Pay and Conditions manual PACMAN                   Defence Workplace Relations Manual DWRM</t>
  </si>
  <si>
    <t xml:space="preserve"> PACMAN V 2                   DWRM                                </t>
  </si>
  <si>
    <t>Defence Personnel Executive                      Corporate Mgt Services</t>
  </si>
  <si>
    <t>25/05/2005                        Various</t>
  </si>
  <si>
    <t>Asset Management - Marking and securing of equipment,  After Hours Access, Material &amp; Equipment Gate Passes -procedures addressing equipment issue and return, equipment disposal. Permits to remove goods / Waste Disposal Procedures</t>
  </si>
  <si>
    <t>DI(G) LOG 08–16 Item identification and recording of Defence assets</t>
  </si>
  <si>
    <t>CJLOG</t>
  </si>
  <si>
    <t>Defence Audit Handbook, MAB internal document</t>
  </si>
  <si>
    <t>Audit Recommendations Management System</t>
  </si>
  <si>
    <t>Australian Defence Force Pay and Conditions Manual</t>
  </si>
  <si>
    <t>ADF Pay and Conditions Manual</t>
  </si>
  <si>
    <t>Australian Defence Force Ration Scales and Scales of Issue</t>
  </si>
  <si>
    <t>SUPMAN 4</t>
  </si>
  <si>
    <t>Australian Defence Force Reserves Employer Support Program</t>
  </si>
  <si>
    <t>RESMAN 1</t>
  </si>
  <si>
    <t>Australian Defence Organisation Logistic Support Analysis Manual</t>
  </si>
  <si>
    <t>ADOLSAMAN</t>
  </si>
  <si>
    <t>Australian Defence Organisation Reliability, Availability and Maintainability Manual</t>
  </si>
  <si>
    <t>RAMMAN</t>
  </si>
  <si>
    <t>Australian Industry Involvement Manual</t>
  </si>
  <si>
    <t>AIIMAN</t>
  </si>
  <si>
    <t>CEI's &amp; FMA Act Delegations</t>
  </si>
  <si>
    <t>DIGO related policy ???</t>
  </si>
  <si>
    <t>Bomb Threat Card AO138</t>
  </si>
  <si>
    <t>Defence Budget Guide (internet)</t>
  </si>
  <si>
    <t>ISIP BCP, DSG BCP, CODO DI(G) CIOG BCP &amp; Emergency Management DI(G) and CODO DI(G) OPS 45–1 Policy and procedures for the Continuity of Defence Operations</t>
  </si>
  <si>
    <t xml:space="preserve">Cadet Policy Manual </t>
  </si>
  <si>
    <t>CADETPOLMAN</t>
  </si>
  <si>
    <t>CAPMAN V2 - contractor management system</t>
  </si>
  <si>
    <t>V2</t>
  </si>
  <si>
    <t>Commercial Directorate</t>
  </si>
  <si>
    <t xml:space="preserve">CCTV Coverage - Camera location, capability and functionality should reflect the identified threats and risks ensuring the most appropriate camera is installed in optimum locations. Consideration of fixed verses PTZ and smart camera technology / software including facial recognition, vehicle registration recognition, motion detection, intruder differentiation 9 animals from humans ) that in turn minimises false alarm activations while maximising incident / event capture, image quality, play back, archive and retrieval qualities. </t>
  </si>
  <si>
    <t>Defence Construction Security Reference Manual                    ISMAN??</t>
  </si>
  <si>
    <t xml:space="preserve">Chart of Accounts Rules and Guidelines </t>
  </si>
  <si>
    <t>FINMAN 3</t>
  </si>
  <si>
    <t xml:space="preserve">Chief Executive Instructions </t>
  </si>
  <si>
    <t>SODI</t>
  </si>
  <si>
    <t>Commercial Support Program Manual-Revised Version 5 (Updated May 2003)</t>
  </si>
  <si>
    <t>CSPMAN</t>
  </si>
  <si>
    <t xml:space="preserve">Communications - A communication profile that incorporates, PA Public Address system, E -mail, Mobile / Land line telecommunications, Facsimile, PDA, Pager, Hand held Radios ensures a redundant multi layered capability for both day to day and incident / event coordination and management,  </t>
  </si>
  <si>
    <t>ADFP 6.0.3.1</t>
  </si>
  <si>
    <t>COMSEC</t>
  </si>
  <si>
    <t>DI(G) ADMIN 08-1 PUBLIC COMMENT AND DISSEMINATION OF OFFICIAL INFORMATION BY DEFENCE PERSONNEL - DI(G) ADMIN 08-1</t>
  </si>
  <si>
    <t>SCG</t>
  </si>
  <si>
    <t>Deb/DSA?</t>
  </si>
  <si>
    <t xml:space="preserve">Contractor Management - vetting of contractor employees and competence incorporated into contract framework including key performance indicators - KPI's and associated abatements </t>
  </si>
  <si>
    <t>CSIP , Defence Industry Security Guide and Program, CSIP/DISP and CAPMAN V2 - contractor management system</t>
  </si>
  <si>
    <t>DSA, Commercial Directorate</t>
  </si>
  <si>
    <t>1/05/2008, May 2004</t>
  </si>
  <si>
    <t>EAP</t>
  </si>
  <si>
    <t>Defence Capability Development Manual 2006</t>
  </si>
  <si>
    <t>DCDM</t>
  </si>
  <si>
    <t>Defence Costing Manual</t>
  </si>
  <si>
    <t>FINMAN 4</t>
  </si>
  <si>
    <t>Defence Explosive Ordnance Publications</t>
  </si>
  <si>
    <t>DEOP</t>
  </si>
  <si>
    <t>Defence Fringe Benefits Tax Manual</t>
  </si>
  <si>
    <t>FBTMAN</t>
  </si>
  <si>
    <t>Defence Goods and Services Tax Manual</t>
  </si>
  <si>
    <t>GSTMAN</t>
  </si>
  <si>
    <t>Defence ID and Access Control</t>
  </si>
  <si>
    <t>Defence Intellectual Property Manual</t>
  </si>
  <si>
    <t>IPMAN</t>
  </si>
  <si>
    <t>Defence International Engagement Manual</t>
  </si>
  <si>
    <t>DIEM</t>
  </si>
  <si>
    <t>Defence Materiel Standardisation Manual</t>
  </si>
  <si>
    <t>STANMAN</t>
  </si>
  <si>
    <t>Defence OHS Strategy 2007 - 2012</t>
  </si>
  <si>
    <t>Defence OHSMS</t>
  </si>
  <si>
    <t>N/A</t>
  </si>
  <si>
    <t>Defence Operations Manual-Safety Principles for the Handling of Explosives Ordnance</t>
  </si>
  <si>
    <t>OPSMAN 3</t>
  </si>
  <si>
    <t>Defence Operations Manual-Visits to Australia by Nuclear-Powered Warships</t>
  </si>
  <si>
    <t>OPSMAN 1</t>
  </si>
  <si>
    <t>Defence Procurement Policy Manual</t>
  </si>
  <si>
    <t>DPPM</t>
  </si>
  <si>
    <t>Defence Procurement Policy Manual (DPPM) Version 6.0 Update 6.4</t>
  </si>
  <si>
    <t>DMO</t>
  </si>
  <si>
    <t>Defence Purchasing Card, Defence Travel Card Administration and Card Management System Manual</t>
  </si>
  <si>
    <t>DPC, DTC and CMS Manual</t>
  </si>
  <si>
    <t>Defence records Management Policy Manual</t>
  </si>
  <si>
    <t>POLMAN 3 3rd Ed</t>
  </si>
  <si>
    <t>directorate record management policy</t>
  </si>
  <si>
    <t xml:space="preserve">Defence Records Management Policy Manual  </t>
  </si>
  <si>
    <t>POLMAN 3</t>
  </si>
  <si>
    <t>Defence Road Transport Instructions</t>
  </si>
  <si>
    <t>DRTI</t>
  </si>
  <si>
    <t>Defence Safety Manual</t>
  </si>
  <si>
    <t>SAFETYMAN VOL 1,2,3</t>
  </si>
  <si>
    <t>DSMA</t>
  </si>
  <si>
    <t>Defence Safety Manual-Aircraft Accident Occupational Health and Safety</t>
  </si>
  <si>
    <t>SAFETYMAN—VOL3 Part 2</t>
  </si>
  <si>
    <t>Defence Safety Manual-Defence Aviation Safety Manual</t>
  </si>
  <si>
    <t>SAFETYMAN—VOL3 Part 1</t>
  </si>
  <si>
    <t>Defence Safety Manual-General</t>
  </si>
  <si>
    <t>SAFETYMAN—VOL1</t>
  </si>
  <si>
    <t>Defence Safety Manual-Military</t>
  </si>
  <si>
    <t>SAFETYMAN—VOL2</t>
  </si>
  <si>
    <t>Defence Security Manual</t>
  </si>
  <si>
    <t>DSM</t>
  </si>
  <si>
    <t>Defence Supply Chain Management</t>
  </si>
  <si>
    <t>Directorate of Log Processes and procedures</t>
  </si>
  <si>
    <t>Defence Supply Chain Manual</t>
  </si>
  <si>
    <t>DSCM</t>
  </si>
  <si>
    <t>Defence Workplace Relations Manual</t>
  </si>
  <si>
    <t>DWRM</t>
  </si>
  <si>
    <t>Online system - name?</t>
  </si>
  <si>
    <t xml:space="preserve">Doors, locks, - doors located at logical demarcation points with consideration of building codes and fire regulations where door override, break glass and push button release options do not compromise security integrity, </t>
  </si>
  <si>
    <t>DSM Pt 5, Chap 4</t>
  </si>
  <si>
    <t xml:space="preserve">SAFETYMAN Vol 1, Pt 1, Chap 3 and Emergency Management DI(G), Emergency Response Plan/Training, DPS MAR 018/05 </t>
  </si>
  <si>
    <t>FACOPS, IALCYP</t>
  </si>
  <si>
    <t>FACOPS, Infrastructure Asset Life cycle Business process</t>
  </si>
  <si>
    <t>Infrastructure lifecycle business process</t>
  </si>
  <si>
    <t>Event Security</t>
  </si>
  <si>
    <t>DSM Pt 5, Ch5</t>
  </si>
  <si>
    <t xml:space="preserve">External – proximity to the building, perimeter - roadway design - curb design adjacent rather than fronting of the asset ( e.g. building )  strategically placed planter boxes and bollards in proximity to primary access points. Security Gatehouse access control points with boom gate and vehicle intrusion barriers. </t>
  </si>
  <si>
    <t xml:space="preserve">A Handbook on Military Public Affairs for Commanders and Specialist Public Affairs Advisors. </t>
  </si>
  <si>
    <t>DGPA</t>
  </si>
  <si>
    <t>Infrastructure Asset Life cycle Business process, DSM Pt 5, Chap 1, Sec 2</t>
  </si>
  <si>
    <t>Financial Delegations Manual</t>
  </si>
  <si>
    <t>FINMAN 2</t>
  </si>
  <si>
    <t>Local Evaluation Plans</t>
  </si>
  <si>
    <t>DI(G) PERS 15-1, 15-2, 15-4, 15-5</t>
  </si>
  <si>
    <t>2003-2005</t>
  </si>
  <si>
    <t>Fraud</t>
  </si>
  <si>
    <t>DI(G) FIN 12–1 The control of fraud in Defence and the recovery of public monies, DI(G) FIN 12–1 - AMDT 2</t>
  </si>
  <si>
    <t>IG Division</t>
  </si>
  <si>
    <t>Freedom of Information Manual</t>
  </si>
  <si>
    <t>POLMAN 2</t>
  </si>
  <si>
    <t>Infrastructure Asset Life cycle Business process</t>
  </si>
  <si>
    <t>Handbook of International Logistics-RESTRICTED</t>
  </si>
  <si>
    <t>HIL—VOL 1</t>
  </si>
  <si>
    <t>HIL—VOL 2</t>
  </si>
  <si>
    <t>SAFETYMAN Vol 1, Pt 5 - COMCARE code of practice</t>
  </si>
  <si>
    <t>Hazardous material</t>
  </si>
  <si>
    <t>SAFETYMAN Vol 1, Pt 5</t>
  </si>
  <si>
    <t>Online Hazards Register</t>
  </si>
  <si>
    <t xml:space="preserve">Health Manual Series </t>
  </si>
  <si>
    <t>HLTHMAN</t>
  </si>
  <si>
    <t>Employee Assistance Program, Security aftercare, Defence Security aftercare centre??</t>
  </si>
  <si>
    <t xml:space="preserve">HR policies manual - Recruitment, assessment, vetting, staff competence, monitoring of staff morale and stress levels - Employee Management Plan that incorporates the same with reference to Policies including; - recruitment, staff welfare, staff performance. </t>
  </si>
  <si>
    <t>ADF Pay and Conditions manual PACMAN                   Defence Workplace Relations Manual DWRM Supervisors Handbook and Workplace relations manual</t>
  </si>
  <si>
    <t>ICT Business Continuity</t>
  </si>
  <si>
    <t>CHIEF INFORMATION OFFICER GROUP
INSTRUCTION NO 3/2008 - DATA BACKUP POLICY</t>
  </si>
  <si>
    <t>CIO Group</t>
  </si>
  <si>
    <t>ICT Infrastructure - Restricted physical and network access to servers &amp; communications equipment, UPS on critical items, Physical protection of critical items, Equipment physically removed from major or potential hazard areas.</t>
  </si>
  <si>
    <t>DEPARTMENTAL SECURITY
INSTRUCTION 3/2004 - DEFENCE STANDARDS FOR COMMERCIAL GRADE INFORMATION AND COMMUNICATIONS TECHNOLOGY EQUIPMENT CABINETS</t>
  </si>
  <si>
    <t xml:space="preserve">ICT Security - NT LAN access restrictions, Router control of network traffic, Critical access and process control equipment on separate LAN, User training, User level security, Records kept of database changes, Auditing of database information, Scheduled Backups of data. </t>
  </si>
  <si>
    <t>ISMAN - Manual of IT and Info Systems, DPUBS 183/92</t>
  </si>
  <si>
    <t>Comms and Info systems branch</t>
  </si>
  <si>
    <t>ICT Security Audit</t>
  </si>
  <si>
    <t>Annual Audit Work plan conducted by MAB, DSA Audit Work plan</t>
  </si>
  <si>
    <t xml:space="preserve">Identity Cards -Security Identification Cards that have provision for digital photo, access control level with smart card technology that enables the storage of relevant security and human resources profile data for each card holder.   </t>
  </si>
  <si>
    <t>Defence ID and Access Control + DSM Part 6, DI(G) Pers 52-1 B/7/99</t>
  </si>
  <si>
    <t xml:space="preserve">Identity Management - Vetting and screening of persons who occupy the building environs for access control authorisation purposes relative to - Physical Access Control, Computer Access Control etc - may range from - Security Smart Card with access control capability, Photo Identification, Biometrics, Password controls, Screen saver controls and or combinations of the aforementioned ensuring that the person seeking access is bona fide` and who they represent themselves to be. Identity management often commences during the recruitment stages where CV and Character reference activities are common place through to detailed vetting processes where security clearance relative to access to classified material and associated information. </t>
  </si>
  <si>
    <t>DSM Part 6 / Part 4</t>
  </si>
  <si>
    <t>DSD</t>
  </si>
  <si>
    <t>Induction briefings that incorporate security awareness.</t>
  </si>
  <si>
    <t>yes DOCS</t>
  </si>
  <si>
    <t>CHIEF INFORMATION OFFICER GROUP
INSTRUCTION NO 2/2008 - ORIENTATION AND INDUCTION</t>
  </si>
  <si>
    <t>Workplace relations manual, DECA, - check PSP intranet site</t>
  </si>
  <si>
    <t>Information Management</t>
  </si>
  <si>
    <t>DI(G) ADMIN 10–5 PROMULGATION OF DEFENCE INFORMATION MANAGEMENT
POLICY INSTRUCTIONS PROMULGATION OF DEFENCE INFORMATION MANAGEMENT
POLICY INSTRUCTIONS 1</t>
  </si>
  <si>
    <t>DEPARTMENTAL SECURITY - Using laptops, PDA and other personal equip with the Defence Information environment
INSTRUCTION NO 4/2003POLICY ON EXTERNAL CONNECTIONS TO THE DEFENCE INFORMATION ENVIRONMENT</t>
  </si>
  <si>
    <t xml:space="preserve">DSM Part 3 - includes Secure destruction of confidential documents, Clean desk policy, office areas inside wider building perimeter security, offices locked after hours, critical documents stored in secure areas, critical documents housed in solidly constructed buildings </t>
  </si>
  <si>
    <t>Infrastructure Manual</t>
  </si>
  <si>
    <t>IM</t>
  </si>
  <si>
    <t>Integration of security and building automation platforms - that maximises strengths of both the security and building management operating systems.Integration of other systems such as Call centre and duress capability with CCTV and Emergency Response activities - ensuring incidents and events are accurately captured, recorded and recovered for post incident evaluation</t>
  </si>
  <si>
    <t>Emergency Management DI(G) and CODO DI(G)       AFP control room service for Russell Precinct</t>
  </si>
  <si>
    <t>IPMAN Defence Intellectual Property Manual ver. 1.0</t>
  </si>
  <si>
    <t xml:space="preserve">Intelligence Gathering - Ongoing assessment of threat environment, links with intelligence community, </t>
  </si>
  <si>
    <t>DSD, ASIO, ASIS, PSCC, AFP, OTS, CUSTOMS, EMA, DIAC</t>
  </si>
  <si>
    <t>Internal – Reception counters / points with appropriately designed counters - i.e. depth, height, protective toughened glass with provision for vertical slots enabling verbal communication, Flat barrier pedestrian access control points.</t>
  </si>
  <si>
    <t>Annual Staff Satisfaction Survey</t>
  </si>
  <si>
    <t xml:space="preserve">4. Threat actor competence and capabilities are such that they have high expectations of achieving a successful attack.  </t>
  </si>
  <si>
    <t>4. High degree of desire with limited room for compromise and potential to use extreme measures.</t>
  </si>
  <si>
    <t xml:space="preserve">Adequate levels of capability to consistently but not always achieve their immediate aims. </t>
  </si>
  <si>
    <t>Aggressively seeking classified or related intelligence via any and all means.</t>
  </si>
  <si>
    <t>Financial – Reduced revenue and/or increased costs</t>
  </si>
  <si>
    <t>Timing and schedule of activities</t>
  </si>
  <si>
    <t>Environmental impact</t>
  </si>
  <si>
    <t>Competitive advantage (intellectual property, people etc)</t>
  </si>
  <si>
    <t>Reputation – Environmental credibility and/or Reliability of supply</t>
  </si>
  <si>
    <t>Organisational behaviour – Adverse impacts on culture and morale</t>
  </si>
  <si>
    <t>Piracy/Sabotage/Military disturbances although unlikely would most probably result in loss of all process control and communications systems.  Ultimately this could lead to loss of containment of hydrocarbons and/or inability to provide continuity of supply.  This would have significant financial and reputation impact.</t>
  </si>
  <si>
    <t>Other less major consequences are theft, vandalism, industrial espionage, all of which could lead to increased costs, reduced competitive advantage and/or damage to reputation.</t>
  </si>
  <si>
    <r>
      <t xml:space="preserve">Activities which may adversely affect KGP personnel, physical assets, information, and intellectual property including unauthorised access, violence, theft, sabotage, civil disturbance and damage (deliberate or accidental).  Ref: Section </t>
    </r>
    <r>
      <rPr>
        <b/>
        <sz val="9"/>
        <rFont val="Arial"/>
        <family val="2"/>
      </rPr>
      <t>Error! Reference source not found.</t>
    </r>
    <r>
      <rPr>
        <sz val="9"/>
        <rFont val="Arial"/>
        <family val="2"/>
      </rPr>
      <t xml:space="preserve"> - Risk Register.</t>
    </r>
  </si>
  <si>
    <r>
      <t xml:space="preserve">Ref: Section: </t>
    </r>
    <r>
      <rPr>
        <b/>
        <sz val="9"/>
        <rFont val="Arial"/>
        <family val="2"/>
      </rPr>
      <t>Error! Reference source not found.</t>
    </r>
  </si>
  <si>
    <r>
      <t>HR Management – Recruitment, assessment, vetting, staff competence, monitoring of staff morale and stress levels.</t>
    </r>
    <r>
      <rPr>
        <vertAlign val="superscript"/>
        <sz val="9"/>
        <rFont val="Arial"/>
        <family val="2"/>
      </rPr>
      <t>13, 14, 15</t>
    </r>
  </si>
  <si>
    <r>
      <t xml:space="preserve">IR (Industrial Relations) Management – Remuneration, Negotiation and communication processes </t>
    </r>
    <r>
      <rPr>
        <vertAlign val="superscript"/>
        <sz val="9"/>
        <rFont val="Arial"/>
        <family val="2"/>
      </rPr>
      <t>14, 15, 85</t>
    </r>
  </si>
  <si>
    <r>
      <t xml:space="preserve">External Affairs – development of positive media image </t>
    </r>
    <r>
      <rPr>
        <vertAlign val="superscript"/>
        <sz val="9"/>
        <rFont val="Arial"/>
        <family val="2"/>
      </rPr>
      <t>78  80 81</t>
    </r>
  </si>
  <si>
    <r>
      <t xml:space="preserve">Intelligence gathering – Ongoing assessment of threat environment, links with intelligence community, Internal reporting and information sharing processes.  </t>
    </r>
    <r>
      <rPr>
        <vertAlign val="superscript"/>
        <sz val="9"/>
        <rFont val="Arial"/>
        <family val="2"/>
      </rPr>
      <t>73</t>
    </r>
  </si>
  <si>
    <r>
      <t xml:space="preserve">Security Risk Assessment </t>
    </r>
    <r>
      <rPr>
        <vertAlign val="superscript"/>
        <sz val="9"/>
        <rFont val="Arial"/>
        <family val="2"/>
      </rPr>
      <t>73</t>
    </r>
  </si>
  <si>
    <r>
      <t xml:space="preserve">Lighting – Perimeter and compound lighting </t>
    </r>
    <r>
      <rPr>
        <vertAlign val="superscript"/>
        <sz val="9"/>
        <rFont val="Arial"/>
        <family val="2"/>
      </rPr>
      <t>72</t>
    </r>
  </si>
  <si>
    <r>
      <t xml:space="preserve">Fences, locks, secure areas, safes etc </t>
    </r>
    <r>
      <rPr>
        <vertAlign val="superscript"/>
        <sz val="9"/>
        <rFont val="Arial"/>
        <family val="2"/>
      </rPr>
      <t>72, 73, 74</t>
    </r>
  </si>
  <si>
    <r>
      <t xml:space="preserve">CCTV – Observation of remote areas by Main Gate and CCR </t>
    </r>
    <r>
      <rPr>
        <vertAlign val="superscript"/>
        <sz val="9"/>
        <rFont val="Arial"/>
        <family val="2"/>
      </rPr>
      <t>72</t>
    </r>
  </si>
  <si>
    <r>
      <t xml:space="preserve">Signage – Trespass warning, alarms, site entry notification. </t>
    </r>
    <r>
      <rPr>
        <vertAlign val="superscript"/>
        <sz val="9"/>
        <rFont val="Arial"/>
        <family val="2"/>
      </rPr>
      <t>72</t>
    </r>
  </si>
  <si>
    <r>
      <t xml:space="preserve">Prevention – Security Procedures, Housekeeping (Eg. Bomb threat searches etc), Staff awareness and vigilance </t>
    </r>
    <r>
      <rPr>
        <vertAlign val="superscript"/>
        <sz val="9"/>
        <rFont val="Arial"/>
        <family val="2"/>
      </rPr>
      <t>1, 5, 17, 76, 12, 73</t>
    </r>
  </si>
  <si>
    <r>
      <t xml:space="preserve">Secure communications and early warning systems – phone, radio, e-mail etc  </t>
    </r>
    <r>
      <rPr>
        <vertAlign val="superscript"/>
        <sz val="9"/>
        <rFont val="Arial"/>
        <family val="2"/>
      </rPr>
      <t>77, 78</t>
    </r>
  </si>
  <si>
    <r>
      <t xml:space="preserve">Training – Competent Security staff, Security awareness (all staff), emergency procedures, Inductions </t>
    </r>
    <r>
      <rPr>
        <vertAlign val="superscript"/>
        <sz val="9"/>
        <rFont val="Arial"/>
        <family val="2"/>
      </rPr>
      <t>5, 1, 12, 61</t>
    </r>
  </si>
  <si>
    <r>
      <t xml:space="preserve">Alarms – Fire alarms in buildings, Intruder detection at selected locations </t>
    </r>
    <r>
      <rPr>
        <vertAlign val="superscript"/>
        <sz val="9"/>
        <rFont val="Arial"/>
        <family val="2"/>
      </rPr>
      <t>72</t>
    </r>
  </si>
  <si>
    <r>
      <t xml:space="preserve">Contractor Management – vetting of contractor employees and competence </t>
    </r>
    <r>
      <rPr>
        <vertAlign val="superscript"/>
        <sz val="9"/>
        <rFont val="Arial"/>
        <family val="2"/>
      </rPr>
      <t>59</t>
    </r>
  </si>
  <si>
    <r>
      <t xml:space="preserve">Electronic Access Control System </t>
    </r>
    <r>
      <rPr>
        <vertAlign val="superscript"/>
        <sz val="9"/>
        <rFont val="Arial"/>
        <family val="2"/>
      </rPr>
      <t>72, 53</t>
    </r>
  </si>
  <si>
    <r>
      <t xml:space="preserve">Encryption of E-mail traffic </t>
    </r>
    <r>
      <rPr>
        <vertAlign val="superscript"/>
        <sz val="9"/>
        <rFont val="Arial"/>
        <family val="2"/>
      </rPr>
      <t>78</t>
    </r>
  </si>
  <si>
    <r>
      <t xml:space="preserve">IT &amp; Comms Infrastructure – Restricted physical and network access to servers &amp; comm equipment, UPS on critical items, Physical protection of critical items, Equipment physically removed from major hazard areas </t>
    </r>
    <r>
      <rPr>
        <vertAlign val="superscript"/>
        <sz val="9"/>
        <rFont val="Arial"/>
        <family val="2"/>
      </rPr>
      <t>77, 78</t>
    </r>
  </si>
  <si>
    <r>
      <t xml:space="preserve">Regular patrols (operators and security staff), Housekeeping/safety inspections </t>
    </r>
    <r>
      <rPr>
        <vertAlign val="superscript"/>
        <sz val="9"/>
        <rFont val="Verdana"/>
        <family val="2"/>
      </rPr>
      <t>1, 17, 11, 72, 73, 74</t>
    </r>
  </si>
  <si>
    <t>3. Limited availability but can be obtained by skilled actors</t>
  </si>
  <si>
    <t>2. Deployment is challenging and requires specialist expertise</t>
  </si>
  <si>
    <t>4. Can be deployed against vulnerabilities relatively easily.</t>
  </si>
  <si>
    <t>Dependence</t>
  </si>
  <si>
    <t>3. Can recover from most events but may take extended time</t>
  </si>
  <si>
    <t>Re-building operational capability can be challenging (eg: recruiting and training qualified specialist personnel)</t>
  </si>
  <si>
    <t>Unifomed personnel are a critical element of capability but are only one element of Defence capability.</t>
  </si>
  <si>
    <t>The ability of an organisation to recover to previous or higher levels of capability</t>
  </si>
  <si>
    <t>1. Short duration asset or non-critical up-time requirements</t>
  </si>
  <si>
    <t>1. Will recover from most out of course events reasonably easily</t>
  </si>
  <si>
    <t>2. Can recover from most out of course events</t>
  </si>
  <si>
    <t>2. Asset has minimal lifespan requirements and/or flexible up-time requirements.</t>
  </si>
  <si>
    <t>3. Moderate lifespan requirements and/or up-time requirements.</t>
  </si>
  <si>
    <t>4. Asset up-time is mission critical in most circumstances and/or has extended lifetime expectations.</t>
  </si>
  <si>
    <t>5. Asset must have 24/7 operational capability (eg: Battle comms servers), is mission critical and/or has an extended lifetime requirement (eg: aircraft carrier)</t>
  </si>
  <si>
    <t>Degree of dependence placed on an asset, related to
function, extant dependencies, reputation or other qualities.</t>
  </si>
  <si>
    <t>Contract Management Plans</t>
  </si>
  <si>
    <t>Information for Contractors</t>
  </si>
  <si>
    <t>Security Guard SOPs</t>
  </si>
  <si>
    <t xml:space="preserve">ICT Security Policy </t>
  </si>
  <si>
    <t>OHS Manual/policies</t>
  </si>
  <si>
    <t>Records Management Guidance</t>
  </si>
  <si>
    <t>Recruitment procedures and policy</t>
  </si>
  <si>
    <t>Recruitment Guide</t>
  </si>
  <si>
    <t>Risk Management</t>
  </si>
  <si>
    <t>Security Infringements and breaches</t>
  </si>
  <si>
    <t>Security Handbook</t>
  </si>
  <si>
    <t>Strategic Partnerships Business Impact Analysis</t>
  </si>
  <si>
    <t>?</t>
  </si>
  <si>
    <t>Finance Business Continuity Plan - Appendix 3</t>
  </si>
  <si>
    <t>Security Procedures Manual</t>
  </si>
  <si>
    <t>VARIOUS</t>
  </si>
  <si>
    <t>Business Continuity and Emergency Mgt policy</t>
  </si>
  <si>
    <t>DST</t>
  </si>
  <si>
    <t>CFO Unit</t>
  </si>
  <si>
    <t>ASA</t>
  </si>
  <si>
    <t>Various</t>
  </si>
  <si>
    <t>Unknown</t>
  </si>
  <si>
    <t>HR Services Branch</t>
  </si>
  <si>
    <t>Internet??</t>
  </si>
  <si>
    <t>Hazardous Material Policy</t>
  </si>
  <si>
    <t>On call Officer Incident Log</t>
  </si>
  <si>
    <t>HR Services Orientation</t>
  </si>
  <si>
    <t>Internet</t>
  </si>
  <si>
    <t xml:space="preserve">Small arms </t>
  </si>
  <si>
    <t>Explosives - Improvised</t>
  </si>
  <si>
    <t>Explosives - Military</t>
  </si>
  <si>
    <t>Audio and visual surveillance equipment</t>
  </si>
  <si>
    <t>5. Critical dependency on this asset.</t>
  </si>
  <si>
    <t>4. Asset is a core dependency of the organisation or project.</t>
  </si>
  <si>
    <t>3. Moderate level of dependency in most circumstances.</t>
  </si>
  <si>
    <t>2. Minimal dependency on this asset.</t>
  </si>
  <si>
    <t>1. Little or no dependency on this asset to achieve organisational objectives.</t>
  </si>
  <si>
    <t>4. Can recover readily from most events but with difficulty and over an extended time.</t>
  </si>
  <si>
    <t>5. Little if any resilience or ability to recover from out of course events.</t>
  </si>
  <si>
    <t>Bases, Facilities, Buildings</t>
  </si>
  <si>
    <t>4. Exposed on a daily basis</t>
  </si>
  <si>
    <t>5. Public access</t>
  </si>
  <si>
    <t xml:space="preserve">1. Extremely limited access </t>
  </si>
  <si>
    <t>2. Limited access</t>
  </si>
  <si>
    <t>3. Moderate access</t>
  </si>
  <si>
    <t>4. Easy to access in most circumstances</t>
  </si>
  <si>
    <t>4. Significant appeal</t>
  </si>
  <si>
    <t>4.Significant level of funding and/or resources.</t>
  </si>
  <si>
    <t>2. Limited funding and/or resources</t>
  </si>
  <si>
    <t>1. Few if any resources and/or funding</t>
  </si>
  <si>
    <t>5. Fully funded and resourced.</t>
  </si>
  <si>
    <t>1. Little to no desire - absense of drive and purpose</t>
  </si>
  <si>
    <t>TYPE OF CONTROL</t>
  </si>
  <si>
    <t>ADEQUACY SCORE</t>
  </si>
  <si>
    <t>ID#</t>
  </si>
  <si>
    <t>DOC NUMBER</t>
  </si>
  <si>
    <t>CUSTODIAN</t>
  </si>
  <si>
    <t>LAST REVISED</t>
  </si>
  <si>
    <t>POLICY</t>
  </si>
  <si>
    <t>PROCEDURE</t>
  </si>
  <si>
    <t>OTHER</t>
  </si>
  <si>
    <t>IMPLEMENTATION</t>
  </si>
  <si>
    <t>ASSURANCE</t>
  </si>
  <si>
    <t>COMMENTS</t>
  </si>
  <si>
    <t>Access Control Policy</t>
  </si>
  <si>
    <t>Access Control Procedure</t>
  </si>
  <si>
    <t>Access Tracking System or Audit Process</t>
  </si>
  <si>
    <t>Audit Procedures</t>
  </si>
  <si>
    <t>Authorised signatories (Authority Levels)</t>
  </si>
  <si>
    <t>Bomb Threat Procedure</t>
  </si>
  <si>
    <t>Budget process</t>
  </si>
  <si>
    <t>Business Continuity Plan - Security</t>
  </si>
  <si>
    <t>Communications Media Policy</t>
  </si>
  <si>
    <t>Construction Project Management Procedure</t>
  </si>
  <si>
    <t>Contractor Management</t>
  </si>
  <si>
    <t>Critical task Identification and analysis</t>
  </si>
  <si>
    <t>Document control / Register</t>
  </si>
  <si>
    <t>Emergency Management and Response</t>
  </si>
  <si>
    <t>Emergency Response training matrix</t>
  </si>
  <si>
    <t>Engineering Standards Manual.</t>
  </si>
  <si>
    <t>Environmental Reporting</t>
  </si>
  <si>
    <t>Fire Plans</t>
  </si>
  <si>
    <t>Fitness for Work Program</t>
  </si>
  <si>
    <t>Group Facilities Annual Audit Plan</t>
  </si>
  <si>
    <t>Group Facilities Management Manual</t>
  </si>
  <si>
    <t>Hazardous area classification</t>
  </si>
  <si>
    <t>Hazards Register</t>
  </si>
  <si>
    <t>HAZMAT, Workplace registers</t>
  </si>
  <si>
    <t>HR policies manual</t>
  </si>
  <si>
    <t>Incident Reporting Procedure</t>
  </si>
  <si>
    <t>Induction Procedure &amp; Systems</t>
  </si>
  <si>
    <t>Industrial Regulation &amp; management systems</t>
  </si>
  <si>
    <t>Information Policy</t>
  </si>
  <si>
    <t xml:space="preserve">Information Security Policy </t>
  </si>
  <si>
    <t xml:space="preserve">IT Management System </t>
  </si>
  <si>
    <t>Job Hazard Analysis Methodology</t>
  </si>
  <si>
    <t>Lifting &amp; Manual Handling Standards</t>
  </si>
  <si>
    <t>Maintenance manual</t>
  </si>
  <si>
    <t>Maintenance planning process</t>
  </si>
  <si>
    <t>Management Policy Manual</t>
  </si>
  <si>
    <t xml:space="preserve">Manual Handling procedure </t>
  </si>
  <si>
    <t>OHS Management System</t>
  </si>
  <si>
    <t>OHS Manual</t>
  </si>
  <si>
    <t>Operating Guidelines and control instructions</t>
  </si>
  <si>
    <t xml:space="preserve">Planned meetings </t>
  </si>
  <si>
    <t>Procurement Procedures Manual</t>
  </si>
  <si>
    <r>
      <t>Staff awareness and/or challenging of unauthorised persons</t>
    </r>
    <r>
      <rPr>
        <vertAlign val="superscript"/>
        <sz val="9"/>
        <rFont val="Verdana"/>
        <family val="2"/>
      </rPr>
      <t>1</t>
    </r>
  </si>
  <si>
    <r>
      <t>Internal reporting and information sharing processes – formal / informal.</t>
    </r>
    <r>
      <rPr>
        <b/>
        <sz val="9"/>
        <rFont val="Verdana"/>
        <family val="2"/>
      </rPr>
      <t xml:space="preserve"> </t>
    </r>
  </si>
  <si>
    <r>
      <t>Emergency Response procedures – Bomb threat, fire, etc.</t>
    </r>
    <r>
      <rPr>
        <vertAlign val="superscript"/>
        <sz val="9"/>
        <rFont val="Verdana"/>
        <family val="2"/>
      </rPr>
      <t xml:space="preserve"> </t>
    </r>
  </si>
  <si>
    <r>
      <t>Emergency Command and Control Centre</t>
    </r>
    <r>
      <rPr>
        <vertAlign val="superscript"/>
        <sz val="9"/>
        <rFont val="Verdana"/>
        <family val="2"/>
      </rPr>
      <t xml:space="preserve"> </t>
    </r>
    <r>
      <rPr>
        <sz val="9"/>
        <rFont val="Verdana"/>
        <family val="2"/>
      </rPr>
      <t>– staging points</t>
    </r>
  </si>
  <si>
    <r>
      <t>External affairs and Media strategies</t>
    </r>
    <r>
      <rPr>
        <vertAlign val="superscript"/>
        <sz val="9"/>
        <rFont val="Verdana"/>
        <family val="2"/>
      </rPr>
      <t xml:space="preserve"> </t>
    </r>
  </si>
  <si>
    <t>Crime</t>
  </si>
  <si>
    <t>IMG</t>
  </si>
  <si>
    <t>Fitness for work (eg: fatigue, intoxicants)</t>
  </si>
  <si>
    <t>7. Budget process</t>
  </si>
  <si>
    <t>Protective Security Manual</t>
  </si>
  <si>
    <t xml:space="preserve">Organisational behaviour </t>
  </si>
  <si>
    <t xml:space="preserve">HR Management – Recruitment, assessment, vetting, staff competence, monitoring of staff morale and stress levels - Employee Management Plan that incorporates the same with reference to Policies including; - recruitment, staffc welfare, staff performance. </t>
  </si>
  <si>
    <t>HR monitoring, Peer Support Programs and Security Vetting Aftercare</t>
  </si>
  <si>
    <t>Employee Assistance Program</t>
  </si>
  <si>
    <t>Staff do not use or are not aware of Employee Assistance Program (EAP).</t>
  </si>
  <si>
    <t>Relevant Document - Actually Found (N/A or N/F if not found)</t>
  </si>
  <si>
    <t xml:space="preserve">Internal reporting and information sharing processes – formal / informal. </t>
  </si>
  <si>
    <t>Staff awareness and/or challenging of unauthorised persons1</t>
  </si>
  <si>
    <t xml:space="preserve">Emergency Response procedures – Bomb threat, fire, etc. </t>
  </si>
  <si>
    <t>Emergency Command and Control Centre – staging points</t>
  </si>
  <si>
    <t xml:space="preserve">External affairs and Media strategies </t>
  </si>
  <si>
    <t xml:space="preserve">Anti pass back ‘rules’ </t>
  </si>
  <si>
    <t>Asset Management - Marking and securing of equipment,  After Hours Access, Material &amp; Equipment Gate Passes -procedures adressing equipment issue and return, equipment disposal. Permits to remove goods / Waste Disposal Procedures</t>
  </si>
  <si>
    <t>Engineering Change Management (Security related)</t>
  </si>
  <si>
    <t xml:space="preserve">Hardware / Software considerations - Assurance that system specifications enbale both high and low level interface, maximising system capability and cohabited system interoperability - e.g Card to Lift Carriage and Duress activation to camera orientation in coordinated manner  </t>
  </si>
  <si>
    <t>Planned meetings (security advisory committee meeting schedule/plan)</t>
  </si>
  <si>
    <t>Access Control - Management System</t>
  </si>
  <si>
    <t xml:space="preserve">Alarm Management - Security Server capability that incorporates the prioitisation and associated escalation and management of alarm activations resulting from security breaches. </t>
  </si>
  <si>
    <t xml:space="preserve">Security Risk Assessments  </t>
  </si>
  <si>
    <t>Project Management Procedures</t>
  </si>
  <si>
    <t>Quality Assurance system</t>
  </si>
  <si>
    <t xml:space="preserve">Records Information management </t>
  </si>
  <si>
    <t>Recruitment procedures</t>
  </si>
  <si>
    <t>Safety and Health Rep. guide.</t>
  </si>
  <si>
    <t>Security Instructions</t>
  </si>
  <si>
    <t>Security Policy</t>
  </si>
  <si>
    <t>Security Procedure</t>
  </si>
  <si>
    <t>Security Risk Assessment</t>
  </si>
  <si>
    <t>Security Risk Mgt Plan</t>
  </si>
  <si>
    <t>Security Standards</t>
  </si>
  <si>
    <t>Staff Training Manual</t>
  </si>
  <si>
    <t>Staff Training Policy</t>
  </si>
  <si>
    <t>Strategic Direction</t>
  </si>
  <si>
    <t>Politically Motivated Violence - Terrorist Groups</t>
  </si>
  <si>
    <t>Maverick Individuals</t>
  </si>
  <si>
    <t>National Extremist / Racial Extremist Groups (NERE)</t>
  </si>
  <si>
    <t>IMG - Media, activist groups, etc</t>
  </si>
  <si>
    <t>Highly variable across the demographic, but this group have access in theory to most commercially available equipment..</t>
  </si>
  <si>
    <t>Some individuals with extensive criminal past or other training can compensate to some extent for the generally limited expertise in this group,.</t>
  </si>
  <si>
    <t>Overall a moderate but not insignificant operational capability.  Criminal groups are usually adequately resourced to achieve their aims.</t>
  </si>
  <si>
    <t>Financial gain - either opportunistic or in the case of some groups as an ongoing primary income.</t>
  </si>
  <si>
    <t>Reasonable levels of confidence in achieving their (usually modest) aims .</t>
  </si>
  <si>
    <t>The theft of valuable items for personal gain.</t>
  </si>
  <si>
    <t xml:space="preserve">Internal threat actors usually have limited access to external resources but significant ability to utilise Defence resources against Defence. </t>
  </si>
  <si>
    <t>Insiders have the highest level of knowledge regarding procedures, systems, etc as well as the location of attractive or valuable items.</t>
  </si>
  <si>
    <t>Very capable of breaching Defence security barriers with relative ease.</t>
  </si>
  <si>
    <t>Financial gain - usually opportunistic or petty in nature.</t>
  </si>
  <si>
    <t>Generally very confident of achieving their intentions how</t>
  </si>
  <si>
    <t>1. Insignificant</t>
  </si>
  <si>
    <t>2. Negligible</t>
  </si>
  <si>
    <t>3. Moderate</t>
  </si>
  <si>
    <t>4. Extensive</t>
  </si>
  <si>
    <t>5. Significant</t>
  </si>
  <si>
    <t>5. Almost Certain</t>
  </si>
  <si>
    <t>4. Likely</t>
  </si>
  <si>
    <t>3. Possible</t>
  </si>
  <si>
    <t>2. Unlikely</t>
  </si>
  <si>
    <t>1. Rare</t>
  </si>
  <si>
    <t>1. No knowledge or training</t>
  </si>
  <si>
    <t>2. Limited knowledge and ability.</t>
  </si>
  <si>
    <t>This category of offenders usually operate in small groups with limited but adequate resources.</t>
  </si>
  <si>
    <t xml:space="preserve">These groups are generally highly resourced and well funded.  </t>
  </si>
  <si>
    <t>Significant actors in this arena are usually extensively trained and have access to reliable intelligence.</t>
  </si>
  <si>
    <t>Limited knowledge of Defence but usually a very high knowledge of their tactics and techniques of choice gained from ongoing and continual practice.</t>
  </si>
  <si>
    <t>Usually seeking financial or other benefits.  Rational in terms of intention.</t>
  </si>
  <si>
    <t>Very capable but in a limited arena (eg: armed holdup).  This group usually have a reasonably high tolerance for risk.</t>
  </si>
  <si>
    <t>A very capable and well prepared adversary with high tolerance for risk but with almost always operating covertly.</t>
  </si>
  <si>
    <t xml:space="preserve">This group have a high level of confidence that over a sufficiently long time frame they will be successful in at least a significant number of their endeavours. </t>
  </si>
  <si>
    <t>Financial gain is the driving motivation however injury (eg: during a mugging or robbery) to individuals is an acceptable collateral outcome.</t>
  </si>
  <si>
    <t>Gain political, military or economic advantage over Australia, our allies or more generally on the world stage.</t>
  </si>
  <si>
    <t>Media and activist groups are adequately but not overly generously funded but are highly skilled in improvising with limited resources.</t>
  </si>
  <si>
    <t>Generally reasonably knowledgeable with the use of their tactics of choice (eg: elicitation, peaceful protest).</t>
  </si>
  <si>
    <t>Elicit information and/or influence Defence/Government policy.</t>
  </si>
  <si>
    <t>Covert or overt influence or publicity.</t>
  </si>
  <si>
    <t>Limited resources and support generally but should not be underestimated.</t>
  </si>
  <si>
    <t>Basic level of knowledge in tactics of choice but generally little experience until an actual 'attack'.</t>
  </si>
  <si>
    <t>Generally limited capability to execute an initiative but with notable exceptions.</t>
  </si>
  <si>
    <t>Agenda driven changes to policy and/or seeking publicity.</t>
  </si>
  <si>
    <t>Actions in support of extremist policies to modify or influence government policy but with generally little grievance against the ADO (other than as a government agency or as a source of potential weapons).</t>
  </si>
  <si>
    <t>Often over-confident in their abilities but generally only seek to 'attack' when reasonably assured of success.</t>
  </si>
  <si>
    <t>Insiders have full access to a variety of internal means as well as external resources with which to compromise Defence but often operate alone and with limited preparation.</t>
  </si>
  <si>
    <t>Limited levels of knowledge regarding methods of attack are offset by this groups propensity for action with little remorse or thought of consequences.</t>
  </si>
  <si>
    <t>Moderate levels of knowledge regarding methods of attack are offset by this groups knowledge of which tools to use (based on insider knowledge of Defence)</t>
  </si>
  <si>
    <t>Generally risk averse but with an insiders understanding of how to attack, this group has reasonable capability.</t>
  </si>
  <si>
    <t>Limited resources and knowledge is offset by this groups high levels of risk tolerance and propensity for extreme actions with little regard for their own safety.</t>
  </si>
  <si>
    <t>This group includes the mundane (eg: industrial action) to extreme (eg: sabotage by disgruntled staff)</t>
  </si>
  <si>
    <t>Reasonable levels of confidence in achieving their (usually modest) aims but with a level of risk aversion and little desire to breach the law.</t>
  </si>
  <si>
    <t>Seek to influence Defence policy (eg: Industrial Action) or perhaps to settle a grievance Whether real or perceived (eg: disciplinary action, PTSD, etc)</t>
  </si>
  <si>
    <t>Generally irrational desire to inflict damage whether specifically targetting Defence or as collateral damage.</t>
  </si>
  <si>
    <t>Individuals in this category usually act independently of any confidence rating and hence will often but not always act in an assumption of high levels of confidence (eg: based on a perceived moral high ground or grievance).</t>
  </si>
  <si>
    <t>Seek to redress some (real or perceived) wrong or create maximum damage and/or to vent emotions.</t>
  </si>
  <si>
    <t>Generally operating covertly using improvised resources but with adequate funding.</t>
  </si>
  <si>
    <t>Extremist terrorist groups are becoming increasingly organised and provide basic proficiency training to their members in a range of areas</t>
  </si>
  <si>
    <t>Reputation damage and/or loss of classified material could be significant however operational capability would be relatively manageable.</t>
  </si>
  <si>
    <t>Limited ongoing or consistent capability but able to execute highly successful attacks on an irregular basis.</t>
  </si>
  <si>
    <t>Often with extremist desires for regime change, political awareness raising or similar outcomes.</t>
  </si>
  <si>
    <t>Threat Barriers/Controls (INITIAL THOUGHTS)</t>
  </si>
  <si>
    <t>PRE-EVENT Threat Barriers/Controls (From the Controls Register)</t>
  </si>
  <si>
    <t>Escalation Controls (INITIAL THOUGHTS)</t>
  </si>
  <si>
    <t>Security Risk Management (Systems)</t>
  </si>
  <si>
    <t>Security Risk Management (Procedures)</t>
  </si>
  <si>
    <t>1. Access Control Policy</t>
  </si>
  <si>
    <t>PRE-EVENT Escalation Controls (From the Controls Register)</t>
  </si>
  <si>
    <t>Consequence Barriers/ Controls (INITIAL THOUGHTS)</t>
  </si>
  <si>
    <t>POST-EVENT Controls (From the Controls Register)</t>
  </si>
  <si>
    <t>POST-EVENT Escalation Controls (From the Controls Register)</t>
  </si>
  <si>
    <t>18. Fire Plans</t>
  </si>
  <si>
    <t>15. Emergency Response training matrix</t>
  </si>
  <si>
    <t>3. Access Tracking System or Audit Process</t>
  </si>
  <si>
    <t>4. Audit Procedures</t>
  </si>
  <si>
    <t>5. Authorised signatories (Authority Levels)</t>
  </si>
  <si>
    <t>Ser</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</si>
  <si>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</si>
  <si>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</si>
  <si>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</si>
  <si>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</si>
  <si>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</si>
  <si>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</si>
  <si>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</si>
  <si>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</si>
  <si>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</si>
  <si>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</si>
  <si>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</si>
  <si>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</si>
  <si>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</si>
  <si>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</si>
  <si>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</si>
  <si>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</si>
  <si>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</si>
  <si>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</si>
  <si>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</si>
  <si>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</si>
  <si>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</si>
  <si>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</si>
  <si>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</si>
  <si>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</si>
  <si>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</si>
  <si>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</si>
  <si>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</si>
  <si>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</si>
  <si>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</si>
  <si>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</si>
  <si>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Treatment</t>
  </si>
  <si>
    <t>Actionable, Achievable, Appropriate, Agreed</t>
  </si>
  <si>
    <t>Actionee</t>
  </si>
  <si>
    <t>Timeframe</t>
  </si>
  <si>
    <t>Initial Cost</t>
  </si>
  <si>
    <t>Ongoing Cost</t>
  </si>
  <si>
    <t>Risks Treated</t>
  </si>
  <si>
    <t>R-2</t>
  </si>
  <si>
    <t>Recommended Treatments</t>
  </si>
  <si>
    <r>
      <t xml:space="preserve">Vehicle searches </t>
    </r>
    <r>
      <rPr>
        <vertAlign val="superscript"/>
        <sz val="9"/>
        <rFont val="Verdana"/>
        <family val="2"/>
      </rPr>
      <t>72, 73, 74</t>
    </r>
  </si>
  <si>
    <r>
      <t>Perimeter security – Fenceline patrols, management of locked gates.</t>
    </r>
    <r>
      <rPr>
        <vertAlign val="superscript"/>
        <sz val="9"/>
        <rFont val="Arial"/>
        <family val="2"/>
      </rPr>
      <t>72, 73, 74</t>
    </r>
  </si>
  <si>
    <r>
      <t xml:space="preserve">Access Control – Access Control processes and auditing, Security Instructions, Key control, </t>
    </r>
    <r>
      <rPr>
        <vertAlign val="superscript"/>
        <sz val="9"/>
        <rFont val="Arial"/>
        <family val="2"/>
      </rPr>
      <t>53, 72, 73</t>
    </r>
  </si>
  <si>
    <r>
      <t xml:space="preserve">Asset Management - Marking and securing of equipment, Warehouse After Hours Access, Material &amp; Equipment Gate Passes </t>
    </r>
    <r>
      <rPr>
        <vertAlign val="superscript"/>
        <sz val="9"/>
        <rFont val="Arial"/>
        <family val="2"/>
      </rPr>
      <t>40, 54</t>
    </r>
  </si>
  <si>
    <r>
      <t xml:space="preserve">Information Security - Secure destruction of confidential documents, Clean desk policy, office areas inside KGP perimeter security, offices locked after hours, critical documents stored in secure areas, critical documents housed in solidly constructed buildings </t>
    </r>
    <r>
      <rPr>
        <vertAlign val="superscript"/>
        <sz val="9"/>
        <rFont val="Arial"/>
        <family val="2"/>
      </rPr>
      <t>54, 77, 73, 77, 79, 80</t>
    </r>
  </si>
  <si>
    <r>
      <t xml:space="preserve">IT Security – NT LAN access restrictions, Router control of network traffic, Critical access and process control equipment on separate LAN, User training, User level security, Records kept of database changes, Auditing of database information, Scheduled Backups of data. </t>
    </r>
    <r>
      <rPr>
        <vertAlign val="superscript"/>
        <sz val="9"/>
        <rFont val="Arial"/>
        <family val="2"/>
      </rPr>
      <t>77, 78, 79, 80</t>
    </r>
  </si>
  <si>
    <r>
      <t xml:space="preserve">External Affairs – management of media </t>
    </r>
    <r>
      <rPr>
        <vertAlign val="superscript"/>
        <sz val="9"/>
        <rFont val="Arial"/>
        <family val="2"/>
      </rPr>
      <t>78  80 81</t>
    </r>
  </si>
  <si>
    <r>
      <t xml:space="preserve">Management systems – audit and review of HR, IR etc systems </t>
    </r>
    <r>
      <rPr>
        <vertAlign val="superscript"/>
        <sz val="9"/>
        <rFont val="Arial"/>
        <family val="2"/>
      </rPr>
      <t>68, 69, 70, 81</t>
    </r>
  </si>
  <si>
    <r>
      <t xml:space="preserve">Established and proactive relationships with external agencies </t>
    </r>
    <r>
      <rPr>
        <vertAlign val="superscript"/>
        <sz val="9"/>
        <rFont val="Arial"/>
        <family val="2"/>
      </rPr>
      <t>63, 73</t>
    </r>
  </si>
  <si>
    <r>
      <t xml:space="preserve">Systematic communication of information to stakeholders through multiple channels </t>
    </r>
    <r>
      <rPr>
        <vertAlign val="superscript"/>
        <sz val="9"/>
        <rFont val="Arial"/>
        <family val="2"/>
      </rPr>
      <t>1, 18</t>
    </r>
  </si>
  <si>
    <r>
      <t xml:space="preserve">Workgroup management of personnel psychological factors </t>
    </r>
    <r>
      <rPr>
        <vertAlign val="superscript"/>
        <sz val="9"/>
        <rFont val="Arial"/>
        <family val="2"/>
      </rPr>
      <t>16, 54, 57</t>
    </r>
  </si>
  <si>
    <r>
      <t xml:space="preserve">Regular assessment of staff for competence and psychological factors </t>
    </r>
    <r>
      <rPr>
        <vertAlign val="superscript"/>
        <sz val="9"/>
        <rFont val="Arial"/>
        <family val="2"/>
      </rPr>
      <t>14, 15, 57</t>
    </r>
  </si>
  <si>
    <r>
      <t xml:space="preserve">Regular review of threat environment and Security Risk Assessment </t>
    </r>
    <r>
      <rPr>
        <vertAlign val="superscript"/>
        <sz val="9"/>
        <rFont val="Arial"/>
        <family val="2"/>
      </rPr>
      <t>72, 73</t>
    </r>
  </si>
  <si>
    <r>
      <t xml:space="preserve">Regular communication meetings </t>
    </r>
    <r>
      <rPr>
        <vertAlign val="superscript"/>
        <sz val="9"/>
        <rFont val="Arial"/>
        <family val="2"/>
      </rPr>
      <t>54, 14</t>
    </r>
  </si>
  <si>
    <r>
      <t xml:space="preserve">Fences – Preventative maintenance systems, regular inspection/patrols </t>
    </r>
    <r>
      <rPr>
        <vertAlign val="superscript"/>
        <sz val="9"/>
        <rFont val="Arial"/>
        <family val="2"/>
      </rPr>
      <t>72</t>
    </r>
  </si>
  <si>
    <r>
      <t xml:space="preserve">IT Systems (Access Control, Process, Network etc) – Maintenance program, audit program, maintain an inventory of critical spares </t>
    </r>
    <r>
      <rPr>
        <vertAlign val="superscript"/>
        <sz val="9"/>
        <rFont val="Arial"/>
        <family val="2"/>
      </rPr>
      <t>53</t>
    </r>
  </si>
  <si>
    <r>
      <t xml:space="preserve">System review and audits </t>
    </r>
    <r>
      <rPr>
        <vertAlign val="superscript"/>
        <sz val="9"/>
        <rFont val="Arial"/>
        <family val="2"/>
      </rPr>
      <t>68, 69, 70</t>
    </r>
  </si>
  <si>
    <r>
      <t xml:space="preserve">Observation, communication and detection systems – Maintenance and testing programs </t>
    </r>
    <r>
      <rPr>
        <vertAlign val="superscript"/>
        <sz val="9"/>
        <rFont val="Arial"/>
        <family val="2"/>
      </rPr>
      <t>53</t>
    </r>
  </si>
  <si>
    <r>
      <t xml:space="preserve">Competency based assessment of security staff, Training Needs Analysis for all personnel </t>
    </r>
    <r>
      <rPr>
        <vertAlign val="superscript"/>
        <sz val="9"/>
        <rFont val="Arial"/>
        <family val="2"/>
      </rPr>
      <t>14, 15, 59</t>
    </r>
  </si>
  <si>
    <r>
      <t xml:space="preserve">Contingency Plans for maintaining operations (IT systems, emergency mustering, industrial unrest, communications systems etc)  </t>
    </r>
    <r>
      <rPr>
        <vertAlign val="superscript"/>
        <sz val="9"/>
        <rFont val="Arial"/>
        <family val="2"/>
      </rPr>
      <t>63</t>
    </r>
  </si>
  <si>
    <r>
      <t xml:space="preserve">Regular testing of critical systems </t>
    </r>
    <r>
      <rPr>
        <vertAlign val="superscript"/>
        <sz val="9"/>
        <rFont val="Arial"/>
        <family val="2"/>
      </rPr>
      <t>53</t>
    </r>
  </si>
  <si>
    <r>
      <t xml:space="preserve">Regular review of access control and security procedures </t>
    </r>
    <r>
      <rPr>
        <vertAlign val="superscript"/>
        <sz val="9"/>
        <rFont val="Arial"/>
        <family val="2"/>
      </rPr>
      <t>53, 73</t>
    </r>
  </si>
  <si>
    <r>
      <t xml:space="preserve">Security and Safety Hazard/Incident reporting and analysis </t>
    </r>
    <r>
      <rPr>
        <vertAlign val="superscript"/>
        <sz val="9"/>
        <rFont val="Arial"/>
        <family val="2"/>
      </rPr>
      <t>1, 66, 67, 73</t>
    </r>
  </si>
  <si>
    <r>
      <t xml:space="preserve">Regular System audits </t>
    </r>
    <r>
      <rPr>
        <vertAlign val="superscript"/>
        <sz val="9"/>
        <rFont val="Arial"/>
        <family val="2"/>
      </rPr>
      <t>68, 69, 70</t>
    </r>
  </si>
  <si>
    <r>
      <t xml:space="preserve">Vehicle and bag searches </t>
    </r>
    <r>
      <rPr>
        <vertAlign val="superscript"/>
        <sz val="9"/>
        <rFont val="Arial"/>
        <family val="2"/>
      </rPr>
      <t>73, 74</t>
    </r>
  </si>
  <si>
    <r>
      <t xml:space="preserve">Regular review of management systems, procedures, budgets etc. </t>
    </r>
    <r>
      <rPr>
        <vertAlign val="superscript"/>
        <sz val="9"/>
        <rFont val="Arial"/>
        <family val="2"/>
      </rPr>
      <t>81</t>
    </r>
  </si>
  <si>
    <r>
      <t xml:space="preserve">HR Management Guidelines (staff counselling etc). </t>
    </r>
    <r>
      <rPr>
        <vertAlign val="superscript"/>
        <sz val="9"/>
        <rFont val="Arial"/>
        <family val="2"/>
      </rPr>
      <t>14, 15, 57</t>
    </r>
  </si>
  <si>
    <r>
      <t>Ø</t>
    </r>
    <r>
      <rPr>
        <sz val="9"/>
        <rFont val="Times New Roman"/>
        <family val="1"/>
      </rPr>
      <t xml:space="preserve"> </t>
    </r>
    <r>
      <rPr>
        <sz val="9"/>
        <rFont val="Arial"/>
        <family val="2"/>
      </rPr>
      <t>Act of War</t>
    </r>
  </si>
  <si>
    <r>
      <t>Ø</t>
    </r>
    <r>
      <rPr>
        <sz val="9"/>
        <rFont val="Times New Roman"/>
        <family val="1"/>
      </rPr>
      <t xml:space="preserve"> </t>
    </r>
    <r>
      <rPr>
        <sz val="9"/>
        <rFont val="Arial"/>
        <family val="2"/>
      </rPr>
      <t>Assault</t>
    </r>
  </si>
  <si>
    <r>
      <t>Ø</t>
    </r>
    <r>
      <rPr>
        <sz val="9"/>
        <rFont val="Times New Roman"/>
        <family val="1"/>
      </rPr>
      <t xml:space="preserve"> </t>
    </r>
    <r>
      <rPr>
        <sz val="9"/>
        <rFont val="Arial"/>
        <family val="2"/>
      </rPr>
      <t xml:space="preserve">Bomb </t>
    </r>
  </si>
  <si>
    <r>
      <t>Ø</t>
    </r>
    <r>
      <rPr>
        <sz val="9"/>
        <rFont val="Times New Roman"/>
        <family val="1"/>
      </rPr>
      <t xml:space="preserve"> </t>
    </r>
    <r>
      <rPr>
        <sz val="9"/>
        <rFont val="Arial"/>
        <family val="2"/>
      </rPr>
      <t xml:space="preserve">Bomb Threat </t>
    </r>
  </si>
  <si>
    <r>
      <t>Ø</t>
    </r>
    <r>
      <rPr>
        <sz val="9"/>
        <rFont val="Times New Roman"/>
        <family val="1"/>
      </rPr>
      <t xml:space="preserve"> </t>
    </r>
    <r>
      <rPr>
        <sz val="9"/>
        <rFont val="Arial"/>
        <family val="2"/>
      </rPr>
      <t>Civil Disturbance/Demonstration</t>
    </r>
  </si>
  <si>
    <r>
      <t>Ø</t>
    </r>
    <r>
      <rPr>
        <sz val="9"/>
        <rFont val="Times New Roman"/>
        <family val="1"/>
      </rPr>
      <t xml:space="preserve"> </t>
    </r>
    <r>
      <rPr>
        <sz val="9"/>
        <rFont val="Arial"/>
        <family val="2"/>
      </rPr>
      <t>Dangerous goods</t>
    </r>
  </si>
  <si>
    <r>
      <t>Ø</t>
    </r>
    <r>
      <rPr>
        <sz val="9"/>
        <rFont val="Times New Roman"/>
        <family val="1"/>
      </rPr>
      <t xml:space="preserve"> </t>
    </r>
    <r>
      <rPr>
        <sz val="9"/>
        <rFont val="Arial"/>
        <family val="2"/>
      </rPr>
      <t>Equipment failure</t>
    </r>
  </si>
  <si>
    <r>
      <t>Ø</t>
    </r>
    <r>
      <rPr>
        <sz val="9"/>
        <rFont val="Times New Roman"/>
        <family val="1"/>
      </rPr>
      <t xml:space="preserve"> </t>
    </r>
    <r>
      <rPr>
        <sz val="9"/>
        <rFont val="Arial"/>
        <family val="2"/>
      </rPr>
      <t>Incidental / Accidental damage</t>
    </r>
  </si>
  <si>
    <r>
      <t>Ø</t>
    </r>
    <r>
      <rPr>
        <sz val="9"/>
        <rFont val="Times New Roman"/>
        <family val="1"/>
      </rPr>
      <t xml:space="preserve"> </t>
    </r>
    <r>
      <rPr>
        <sz val="9"/>
        <rFont val="Arial"/>
        <family val="2"/>
      </rPr>
      <t>Wilful Damage</t>
    </r>
  </si>
  <si>
    <r>
      <t>Ø</t>
    </r>
    <r>
      <rPr>
        <sz val="9"/>
        <rFont val="Times New Roman"/>
        <family val="1"/>
      </rPr>
      <t xml:space="preserve"> </t>
    </r>
    <r>
      <rPr>
        <sz val="9"/>
        <rFont val="Arial"/>
        <family val="2"/>
      </rPr>
      <t>Trespass</t>
    </r>
  </si>
  <si>
    <r>
      <t>Ø</t>
    </r>
    <r>
      <rPr>
        <sz val="9"/>
        <rFont val="Times New Roman"/>
        <family val="1"/>
      </rPr>
      <t xml:space="preserve"> </t>
    </r>
    <r>
      <rPr>
        <sz val="9"/>
        <rFont val="Arial"/>
        <family val="2"/>
      </rPr>
      <t>Theft (information)</t>
    </r>
  </si>
  <si>
    <r>
      <t>Ø</t>
    </r>
    <r>
      <rPr>
        <sz val="9"/>
        <rFont val="Times New Roman"/>
        <family val="1"/>
      </rPr>
      <t xml:space="preserve"> </t>
    </r>
    <r>
      <rPr>
        <sz val="9"/>
        <rFont val="Arial"/>
        <family val="2"/>
      </rPr>
      <t>Theft (Goods)</t>
    </r>
  </si>
  <si>
    <r>
      <t>Ø</t>
    </r>
    <r>
      <rPr>
        <sz val="9"/>
        <rFont val="Times New Roman"/>
        <family val="1"/>
      </rPr>
      <t xml:space="preserve"> </t>
    </r>
    <r>
      <rPr>
        <sz val="9"/>
        <rFont val="Arial"/>
        <family val="2"/>
      </rPr>
      <t>Technology</t>
    </r>
  </si>
  <si>
    <r>
      <t>Ø</t>
    </r>
    <r>
      <rPr>
        <sz val="9"/>
        <rFont val="Times New Roman"/>
        <family val="1"/>
      </rPr>
      <t xml:space="preserve"> </t>
    </r>
    <r>
      <rPr>
        <sz val="9"/>
        <rFont val="Arial"/>
        <family val="2"/>
      </rPr>
      <t xml:space="preserve">Sabotage </t>
    </r>
  </si>
  <si>
    <r>
      <t>Ø</t>
    </r>
    <r>
      <rPr>
        <sz val="9"/>
        <rFont val="Times New Roman"/>
        <family val="1"/>
      </rPr>
      <t xml:space="preserve"> </t>
    </r>
    <r>
      <rPr>
        <sz val="9"/>
        <rFont val="Arial"/>
        <family val="2"/>
      </rPr>
      <t>Picket</t>
    </r>
  </si>
  <si>
    <r>
      <t>Ø</t>
    </r>
    <r>
      <rPr>
        <sz val="9"/>
        <rFont val="Times New Roman"/>
        <family val="1"/>
      </rPr>
      <t xml:space="preserve"> </t>
    </r>
    <r>
      <rPr>
        <sz val="9"/>
        <rFont val="Arial"/>
        <family val="2"/>
      </rPr>
      <t>Fire</t>
    </r>
  </si>
  <si>
    <r>
      <t>Ø</t>
    </r>
    <r>
      <rPr>
        <sz val="9"/>
        <rFont val="Times New Roman"/>
        <family val="1"/>
      </rPr>
      <t xml:space="preserve"> </t>
    </r>
    <r>
      <rPr>
        <sz val="9"/>
        <rFont val="Arial"/>
        <family val="2"/>
      </rPr>
      <t xml:space="preserve">Kidnap, Ransom, Extortion </t>
    </r>
  </si>
  <si>
    <r>
      <t xml:space="preserve">Asset reconciliation audits </t>
    </r>
    <r>
      <rPr>
        <vertAlign val="superscript"/>
        <sz val="9"/>
        <rFont val="Verdana"/>
        <family val="2"/>
      </rPr>
      <t>59</t>
    </r>
  </si>
  <si>
    <r>
      <t xml:space="preserve">IT security audits </t>
    </r>
    <r>
      <rPr>
        <vertAlign val="superscript"/>
        <sz val="9"/>
        <rFont val="Verdana"/>
        <family val="2"/>
      </rPr>
      <t>77</t>
    </r>
  </si>
  <si>
    <r>
      <t xml:space="preserve">Staff awareness and/or challenging of unauthorised persons </t>
    </r>
    <r>
      <rPr>
        <vertAlign val="superscript"/>
        <sz val="9"/>
        <rFont val="Verdana"/>
        <family val="2"/>
      </rPr>
      <t>72, 1</t>
    </r>
  </si>
  <si>
    <r>
      <t xml:space="preserve">Gas and Fire detection systems </t>
    </r>
    <r>
      <rPr>
        <vertAlign val="superscript"/>
        <sz val="9"/>
        <rFont val="Verdana"/>
        <family val="2"/>
      </rPr>
      <t>23</t>
    </r>
  </si>
  <si>
    <r>
      <t xml:space="preserve">CCTV Systems </t>
    </r>
    <r>
      <rPr>
        <vertAlign val="superscript"/>
        <sz val="9"/>
        <rFont val="Arial"/>
        <family val="2"/>
      </rPr>
      <t>72, 73</t>
    </r>
  </si>
  <si>
    <r>
      <t xml:space="preserve">Security Patrols </t>
    </r>
    <r>
      <rPr>
        <vertAlign val="superscript"/>
        <sz val="9"/>
        <rFont val="Arial"/>
        <family val="2"/>
      </rPr>
      <t>72, 73</t>
    </r>
  </si>
  <si>
    <r>
      <t xml:space="preserve">Intruder and access control alarms </t>
    </r>
    <r>
      <rPr>
        <vertAlign val="superscript"/>
        <sz val="9"/>
        <rFont val="Arial"/>
        <family val="2"/>
      </rPr>
      <t>72, 73</t>
    </r>
  </si>
  <si>
    <r>
      <t xml:space="preserve">Telephone operator training – Reception and Security Staff </t>
    </r>
    <r>
      <rPr>
        <vertAlign val="superscript"/>
        <sz val="9"/>
        <rFont val="Verdana"/>
        <family val="2"/>
      </rPr>
      <t>74</t>
    </r>
  </si>
  <si>
    <r>
      <t>Emergency Response procedures – Bomb threat, fire, etc.</t>
    </r>
    <r>
      <rPr>
        <vertAlign val="superscript"/>
        <sz val="9"/>
        <rFont val="Verdana"/>
        <family val="2"/>
      </rPr>
      <t xml:space="preserve">61, 63, 76, 73, 74, </t>
    </r>
  </si>
  <si>
    <r>
      <t xml:space="preserve">Incoming telephone call trace-back facility </t>
    </r>
    <r>
      <rPr>
        <vertAlign val="superscript"/>
        <sz val="9"/>
        <rFont val="Verdana"/>
        <family val="2"/>
      </rPr>
      <t>76, 74</t>
    </r>
  </si>
  <si>
    <r>
      <t xml:space="preserve">Competent Staff </t>
    </r>
    <r>
      <rPr>
        <vertAlign val="superscript"/>
        <sz val="9"/>
        <rFont val="Verdana"/>
        <family val="2"/>
      </rPr>
      <t>12, 13, 72</t>
    </r>
  </si>
  <si>
    <r>
      <t xml:space="preserve">Additional staff as required </t>
    </r>
    <r>
      <rPr>
        <vertAlign val="superscript"/>
        <sz val="9"/>
        <rFont val="Verdana"/>
        <family val="2"/>
      </rPr>
      <t>73</t>
    </r>
  </si>
  <si>
    <r>
      <t xml:space="preserve">Karratha Emergency Control Centre </t>
    </r>
    <r>
      <rPr>
        <vertAlign val="superscript"/>
        <sz val="9"/>
        <rFont val="Verdana"/>
        <family val="2"/>
      </rPr>
      <t xml:space="preserve">61, 63, </t>
    </r>
  </si>
  <si>
    <r>
      <t xml:space="preserve">Security procedures </t>
    </r>
    <r>
      <rPr>
        <vertAlign val="superscript"/>
        <sz val="9"/>
        <rFont val="Verdana"/>
        <family val="2"/>
      </rPr>
      <t>72, 73</t>
    </r>
  </si>
  <si>
    <r>
      <t xml:space="preserve">Police / external agency assistance </t>
    </r>
    <r>
      <rPr>
        <vertAlign val="superscript"/>
        <sz val="9"/>
        <rFont val="Verdana"/>
        <family val="2"/>
      </rPr>
      <t>72, 63</t>
    </r>
  </si>
  <si>
    <r>
      <t xml:space="preserve">KRE (Kidnap Ransom Extortion) insurance policy </t>
    </r>
    <r>
      <rPr>
        <vertAlign val="superscript"/>
        <sz val="9"/>
        <rFont val="Verdana"/>
        <family val="2"/>
      </rPr>
      <t>84</t>
    </r>
  </si>
  <si>
    <r>
      <t xml:space="preserve">Contingency Plans for major incidents – picket, bomb, sabotage etc. </t>
    </r>
    <r>
      <rPr>
        <vertAlign val="superscript"/>
        <sz val="9"/>
        <rFont val="Verdana"/>
        <family val="2"/>
      </rPr>
      <t>73</t>
    </r>
  </si>
  <si>
    <r>
      <t xml:space="preserve">Escape routes and muster systems </t>
    </r>
    <r>
      <rPr>
        <vertAlign val="superscript"/>
        <sz val="9"/>
        <rFont val="Arial"/>
        <family val="2"/>
      </rPr>
      <t>61, 63</t>
    </r>
  </si>
  <si>
    <r>
      <t>External affairs and Media strategies</t>
    </r>
    <r>
      <rPr>
        <vertAlign val="superscript"/>
        <sz val="9"/>
        <rFont val="Verdana"/>
        <family val="2"/>
      </rPr>
      <t xml:space="preserve">, 78, </t>
    </r>
  </si>
  <si>
    <r>
      <t xml:space="preserve">Redundant systems (IT, Access Control, Process Control, Fire etc). </t>
    </r>
    <r>
      <rPr>
        <vertAlign val="superscript"/>
        <sz val="9"/>
        <rFont val="Verdana"/>
        <family val="2"/>
      </rPr>
      <t>63, 72, 77, 78</t>
    </r>
  </si>
  <si>
    <r>
      <t xml:space="preserve">Crisis counselling and peer support systems </t>
    </r>
    <r>
      <rPr>
        <vertAlign val="superscript"/>
        <sz val="9"/>
        <rFont val="Verdana"/>
        <family val="2"/>
      </rPr>
      <t>1, 14</t>
    </r>
  </si>
  <si>
    <r>
      <t xml:space="preserve">Procurement systems, </t>
    </r>
    <r>
      <rPr>
        <vertAlign val="superscript"/>
        <sz val="9"/>
        <rFont val="Verdana"/>
        <family val="2"/>
      </rPr>
      <t>59</t>
    </r>
  </si>
  <si>
    <r>
      <t xml:space="preserve">Engineering and repair management </t>
    </r>
    <r>
      <rPr>
        <vertAlign val="superscript"/>
        <sz val="9"/>
        <rFont val="Verdana"/>
        <family val="2"/>
      </rPr>
      <t>28, 29, 37, 48</t>
    </r>
  </si>
  <si>
    <r>
      <t xml:space="preserve">Temporary Refuge in CCR and FAR (Field Auxiliary Room) </t>
    </r>
    <r>
      <rPr>
        <vertAlign val="superscript"/>
        <sz val="9"/>
        <rFont val="Verdana"/>
        <family val="2"/>
      </rPr>
      <t>63</t>
    </r>
  </si>
  <si>
    <t xml:space="preserve">Annual Security Risk Assessments incorporating Threat Assessments utilising both internal and external resources to prepare and evaluate the same. Organisational and secuirty strategy document including benchmarks and standards as reference points for performance evaluation. Associated implementation plans detailing key projects and objectives. </t>
  </si>
  <si>
    <t>Encryption of E-mail traffic ensures the security integrity of information transfer and communication both internal and external to the organisation.</t>
  </si>
  <si>
    <t>IT &amp; Communications Infrastructure – Restricted physical and network access to servers &amp; communications equipment, UPS on critical items, Physical protection of critical items, Equipment physically removed from major or potential hazard areas.</t>
  </si>
  <si>
    <t>Security Instructions - unattended packages, delivery / dispatch procedures / procurement</t>
  </si>
  <si>
    <t>PSM - Protective Security Manual</t>
  </si>
  <si>
    <t xml:space="preserve">Protocols - organisational </t>
  </si>
  <si>
    <t>Induction briefings that oncorporate security awareness.</t>
  </si>
  <si>
    <t>Patrols - Foot and Vehicle patrols with provision for utilisation of either internal and external contractor and surge manpower resouces.</t>
  </si>
  <si>
    <t>Perimeter and fence line patrols – vehicle and foot patrols -operational procedures including incident and report writing procedures</t>
  </si>
  <si>
    <t>Secure areas – high value areas e.g printing rooms, photo copy room, archive storage areas have apropriate protocols and procedures for entry, cleaning, waste removal / disposal, document shredding.</t>
  </si>
  <si>
    <t xml:space="preserve">Visitor management protocols and associated operational procedures including training guides for the effective management of visitors and temporary contractor perosnnel. </t>
  </si>
  <si>
    <t>Portable attracive items - issued equipment, office equipment, etc</t>
  </si>
  <si>
    <t>Keystroke loggers (hardware or software)</t>
  </si>
  <si>
    <t>Comment</t>
  </si>
  <si>
    <t>Fatigue may be due to workload,  family arrangements, etc.  Intoxicants may include self-administered (eg: substance abuse) or drink spiking etc (eg: Defence Attache by FIS).</t>
  </si>
  <si>
    <t>Network Computer Operations, internet access, multiple points of failure</t>
  </si>
  <si>
    <t>Supply chain and acquital processes</t>
  </si>
  <si>
    <t>Supply chain, handling, storage and disposal.</t>
  </si>
  <si>
    <t>Personnel - All</t>
  </si>
  <si>
    <t>Chemical hazards (eg: chlorine, sarin)</t>
  </si>
  <si>
    <t>Denial of service</t>
  </si>
  <si>
    <t>Pickets or electronic DoS</t>
  </si>
  <si>
    <t>Ref: Controls Register</t>
  </si>
  <si>
    <t>Treatment Recommendation</t>
  </si>
  <si>
    <t>Specific recommendations are detailed in the Security Plan</t>
  </si>
  <si>
    <t>Mobile phones (intercept or misuse)</t>
  </si>
  <si>
    <t>Prohibit synchronisation of non-Defence Mobile phones with ICT systems</t>
  </si>
  <si>
    <t>Establish business plan for secure mobile telephony &amp; Blackberry systems</t>
  </si>
  <si>
    <t>Provide phone lockers in all Defence buildings and ncrease restrictions on areas which mobile phones may be taken</t>
  </si>
  <si>
    <t>Prohibit personnel without Restricted Clearances from carrying mobile phones in Defence buildings.</t>
  </si>
  <si>
    <t>Implement mobile telephone specific security training for all staff.</t>
  </si>
  <si>
    <t>1. Little to no desire - absence of drive and purpose</t>
  </si>
  <si>
    <t>T1</t>
  </si>
  <si>
    <t>T2</t>
  </si>
  <si>
    <t>T3</t>
  </si>
  <si>
    <t>T4</t>
  </si>
  <si>
    <t>T5</t>
  </si>
  <si>
    <t>T6</t>
  </si>
  <si>
    <t>T7</t>
  </si>
  <si>
    <t>T8</t>
  </si>
  <si>
    <t>T9</t>
  </si>
  <si>
    <t>ID</t>
  </si>
  <si>
    <t>Category</t>
  </si>
  <si>
    <t>Challenging to isolate from threats do to their large, valuable and highly visible nature.</t>
  </si>
  <si>
    <t>Supply chain, handling, storage and disposal.  This equipment is in regular (often daily) use by warfighter personnel.</t>
  </si>
  <si>
    <t xml:space="preserve">High volume and small size make this asset relatively easy to duplicate, transmit or accidentally breach. </t>
  </si>
  <si>
    <t>Potential for complacency, appropriateness of specific training and high visibility.</t>
  </si>
  <si>
    <t>High visibility, size and relative ease of entry by non-compliant persons.</t>
  </si>
  <si>
    <t>High volume of this information, limited document controls and large numbers of need-to-know</t>
  </si>
  <si>
    <t>Large numbers, cultural variations and transient employment profiles.</t>
  </si>
  <si>
    <t>Supply chain, handling, storage and acquital.</t>
  </si>
  <si>
    <t>Complacency, inadequate training, transient population, external compliance regime, different business drivers, different organisational culture,  awereness &amp; training.</t>
  </si>
  <si>
    <t>Large numbers, high visibility and variability of moral, financial, stress management and family circumstances mean that 'one size does not fit all' and protective measures must be tailored.  Poteniial for compromise or complacency</t>
  </si>
  <si>
    <t>High number of items which are not accounted for on any asset register.</t>
  </si>
  <si>
    <t>Large number of items which are in constant daily use.</t>
  </si>
  <si>
    <t>Includes phone taps, video surveillance, bugs, etc, most of which are easily available.</t>
  </si>
  <si>
    <t>Difficult to source.</t>
  </si>
  <si>
    <t>Ubiquitious and ideally suited for surveillance, reconnaisance or espionage.</t>
  </si>
  <si>
    <t>A potentially ubiquitous hazard for all organisations.</t>
  </si>
  <si>
    <t>Reasonably easily available to committed attackers.</t>
  </si>
  <si>
    <t>Highly effective but very difficult for most non-military attackers to obtain.</t>
  </si>
  <si>
    <t>Data or keystroke loggers may be introduced via external attacks but are more likely to be introduced by an insider.</t>
  </si>
  <si>
    <t>A potentially ubiquitous hazard which includes interception of calls, built-in cameras used to duplicate classified documents, voice recording etc.</t>
  </si>
  <si>
    <t xml:space="preserve">The prospect that a party insulated from risk may behave differently from the way it would behave if it were fully exposed to the risk. </t>
  </si>
  <si>
    <t>Hazards presented by a risk arising from individuals indifference to loss (eg: because of insurance or poor morale). Differs from moral hazard because there is no conscious or malicious intent to cause a loss</t>
  </si>
  <si>
    <t>Computer intercepts, hacking, trojans, etc.</t>
  </si>
  <si>
    <t xml:space="preserve">Hazards associated with ionising radiation. </t>
  </si>
  <si>
    <t>Firearms (includes pistols, rifles, shotguns), knives and blunt instruments.</t>
  </si>
  <si>
    <t>Difficult to source and limited application but can be highly effective in skilled hands.</t>
  </si>
  <si>
    <t>Large Defence assets such as Ships and Aircraft are core capability enablers and have long lead times to replace.</t>
  </si>
  <si>
    <t>Core capability enablers.</t>
  </si>
  <si>
    <t>Essential capability enablers but alternative and replacement facilities are reasonably readily available for majority of functions.</t>
  </si>
  <si>
    <t>This information is essential to Defence administrative operations but is likely to be less significant to operational capability in most circumstances.</t>
  </si>
  <si>
    <t>Core asset but significant redundancy is inherent in the organisation.</t>
  </si>
  <si>
    <t>Essential asset but significant redundancy is inherent in the organisation.</t>
  </si>
  <si>
    <t>Core operational asset but significant redundancy exists and stockpiles are geographically and logistically dispersed.</t>
  </si>
  <si>
    <t>Multiple redundancy streams are available for most items in this category.</t>
  </si>
  <si>
    <t xml:space="preserve">Significant asset but usually not mission-critical and can be rectified in reasonable time. </t>
  </si>
  <si>
    <t xml:space="preserve">Valuable but less essential to core operational capability than other assets. </t>
  </si>
  <si>
    <t>Signage – Trespass warning, alarms, site entry notification - that adequately reflect the desired security awareness profile while informing occupants of their obligations and the expectations of the organisation. e.g. ( 1 ) Consideration of the privacy act when placing / using CTV Camera Monitoring equipment in locations other than designated ''Public Places'. ( 2 ) Requirement to display Security and or Visitor identification card, ( 3 ) Secure locations alarmed during designated hours, ( 4 ) Trespassers to be prosecuted, etc</t>
  </si>
  <si>
    <t xml:space="preserve">SAFEBASE, DSM Pt 8, Privacy Act, </t>
  </si>
  <si>
    <t xml:space="preserve">Staff Training Manual - Regular Security awareness training for general staff </t>
  </si>
  <si>
    <t>CAMPUS</t>
  </si>
  <si>
    <t>DBTC</t>
  </si>
  <si>
    <t>Strategy Planning Framework Handbook</t>
  </si>
  <si>
    <t>Strategic Policy Division</t>
  </si>
  <si>
    <t>SPF Handbook</t>
  </si>
  <si>
    <t>Telephone Security</t>
  </si>
  <si>
    <t xml:space="preserve">DEPARTMENTAL SECURITY INSTRUCTION NO 5/99 - TELEPHONE SECURITY—CLASSIFIED AND UNCLASSIFIED, DIMPI 13/1999
DISCUSSIONS </t>
  </si>
  <si>
    <t xml:space="preserve">The Logistic Support Manual </t>
  </si>
  <si>
    <t>LOGMAN 1</t>
  </si>
  <si>
    <t>Use of photocopies, fax and other devices</t>
  </si>
  <si>
    <t>DEPARTMENTAL SECURITY
INSTRUCTION NO 2/2005 - SECURITY POLICY ON THE USE OF MULTI–FUNCTION DEVICES
WITHIN DEFENCE</t>
  </si>
  <si>
    <t>Vetting</t>
  </si>
  <si>
    <t>DI(G) PERS 55–2 Defence Security Authority: the security clearance process</t>
  </si>
  <si>
    <t>HDSA</t>
  </si>
  <si>
    <t>POLMAN ?? Records Management Policy, NAA Regulations</t>
  </si>
  <si>
    <t>DI(G) PERS 16–24 - Mental Health Provision in the Australian Defence Force</t>
  </si>
  <si>
    <t xml:space="preserve">DI(G) PERS 16–24 </t>
  </si>
  <si>
    <t>HDHS</t>
  </si>
  <si>
    <t>DEPARTMENTAL QUALITY ASSURANCE
INSTRUCTION NO 009 - CONTRACT AUDIT AND SURVEILLANCE</t>
  </si>
  <si>
    <t>INSTRUCTION NO 009</t>
  </si>
  <si>
    <t>DGMPS</t>
  </si>
  <si>
    <t>DQAI 7/2001</t>
  </si>
  <si>
    <t>Defence Fraud Control Plan No. 6</t>
  </si>
  <si>
    <t>DI(G) ADMIN 27–2 Access to Defence and Defence–related archival records under the Archives Act 1982</t>
  </si>
  <si>
    <t xml:space="preserve">DI(G) ADMIN 27–2 </t>
  </si>
  <si>
    <t>DEPARTMENTAL LOGISTICS
INSTRUCTION NO 1/2003 - REQUEST FOR CONTRACTOR ACCESS TO THE STANDARD DEFENCE SUPPLY SYSTEM</t>
  </si>
  <si>
    <t xml:space="preserve">INSTRUCTION NO 1/2003 - </t>
  </si>
  <si>
    <t>Material Systems Branch</t>
  </si>
  <si>
    <t>This group often take a very long term view and are prepared to plan and wait for the right moment, hence have a reasonable level of confidence.</t>
  </si>
  <si>
    <t>Overt influence of government policy via acts of violence which will achieve maximum publicity.</t>
  </si>
  <si>
    <t>Desire &amp; Confidence (INTENT)</t>
  </si>
  <si>
    <t>Resources and Knowledge (Capability)</t>
  </si>
  <si>
    <t xml:space="preserve">External Affairs – management of media </t>
  </si>
  <si>
    <t xml:space="preserve">Scheduled and documented review of risk exposures including security and organisational. </t>
  </si>
  <si>
    <t>Scheduled and documented audit and review of HR, IR, Quality and Compliance Management systems.</t>
  </si>
  <si>
    <t>·    </t>
  </si>
  <si>
    <t>·           </t>
  </si>
  <si>
    <t>Relevant Document</t>
  </si>
  <si>
    <t>Expected Controls</t>
  </si>
  <si>
    <t xml:space="preserve">Established and proactive relationships with external agencies Systematic communication of information to stakeholders through multiple channels </t>
  </si>
  <si>
    <t xml:space="preserve">Workgroup management of personnel psychological factors </t>
  </si>
  <si>
    <t xml:space="preserve">Regular assessment of staff for competence and psychological factors </t>
  </si>
  <si>
    <t xml:space="preserve">Regular review of threat environment and Security Risk Assessment </t>
  </si>
  <si>
    <t xml:space="preserve">Regular communication meetings </t>
  </si>
  <si>
    <t xml:space="preserve">Barriers, Doors, Access control points, Fences – Preventative maintenance systems, regular inspection/patrols </t>
  </si>
  <si>
    <t xml:space="preserve">IT Systems (Access Control, Process, Network etc) – Maintenance program, audit program, maintain an inventory of critical spares </t>
  </si>
  <si>
    <t xml:space="preserve">System review and audits </t>
  </si>
  <si>
    <t xml:space="preserve">Observation, communication and detection systems – Maintenance and testing programs </t>
  </si>
  <si>
    <t xml:space="preserve">Access Control - Documented rationale for allocation of individual card holder access levels. Documented / Register both current and historical of persons who have been allocated respective access levels. Procedures that address access breaches. Procedures detailing the generation of reports that document / audit pedestrian movement thorugh designated areas and during designated timelines, such documentation to include reference to authorisation and initiation of audit and investigation reports. </t>
  </si>
  <si>
    <t>Access Control processes - guidelines and operational procedures specific to access control of vehicles, pedestrians, goods and services including documentation, tools and equipment to be utilised to manage the same.</t>
  </si>
  <si>
    <t xml:space="preserve">Vehicle searches - Protocols for access to a facility / building including confirmation of attendess bona fides / reason for attending the facility / site, cooperation expected / the inspection and search process itself and associated method, frequency an ddocumentation of the same.  </t>
  </si>
  <si>
    <t xml:space="preserve">Key control - Key Chart including Master and sub master regime - rationale` / methiodology, Lock smith and associated key request proforma`, Master / Sub master, Key Register, Key Issue, Key Audit Regime`,  Key recovery ( at termination or departure of employee ), Use of secure key cabinets </t>
  </si>
  <si>
    <t>Asset Management - Marking and securing of equipment, Warehouse After Hours Access, Material &amp; Equipment Gate Passes -procedures adressing equipment issue and return, equipment disposal. Permits to remove goods / Waste Disposal Procedures</t>
  </si>
  <si>
    <t>Emergency response procedures that insorporate security related operations - orientation as an integral consideration of their methodology. E.g May include code or duress responses</t>
  </si>
  <si>
    <r>
      <t xml:space="preserve">Regular inspection, testing and maintenance of: Communication, Fire &amp; Gas detection, CCTV, perimeter and Access Control Systems </t>
    </r>
    <r>
      <rPr>
        <vertAlign val="superscript"/>
        <sz val="9"/>
        <rFont val="Verdana"/>
        <family val="2"/>
      </rPr>
      <t>48, 9, 17, 56, 73</t>
    </r>
  </si>
  <si>
    <r>
      <t xml:space="preserve">Regular review of patrol requirements and effectiveness </t>
    </r>
    <r>
      <rPr>
        <vertAlign val="superscript"/>
        <sz val="9"/>
        <rFont val="Verdana"/>
        <family val="2"/>
      </rPr>
      <t>72, 74</t>
    </r>
  </si>
  <si>
    <r>
      <t xml:space="preserve">Audits of Asset management and related systems </t>
    </r>
    <r>
      <rPr>
        <vertAlign val="superscript"/>
        <sz val="9"/>
        <rFont val="Verdana"/>
        <family val="2"/>
      </rPr>
      <t>59</t>
    </r>
  </si>
  <si>
    <r>
      <t xml:space="preserve">Regular Security awareness training for general staff </t>
    </r>
    <r>
      <rPr>
        <vertAlign val="superscript"/>
        <sz val="9"/>
        <rFont val="Verdana"/>
        <family val="2"/>
      </rPr>
      <t>72</t>
    </r>
  </si>
  <si>
    <r>
      <t xml:space="preserve">Regular auditing of Procedures and Systems </t>
    </r>
    <r>
      <rPr>
        <vertAlign val="superscript"/>
        <sz val="9"/>
        <rFont val="Verdana"/>
        <family val="2"/>
      </rPr>
      <t>68, 69, 70</t>
    </r>
  </si>
  <si>
    <r>
      <t xml:space="preserve">Regular practice of emergency procedures and analysis of exercise outcomes </t>
    </r>
    <r>
      <rPr>
        <vertAlign val="superscript"/>
        <sz val="9"/>
        <rFont val="Verdana"/>
        <family val="2"/>
      </rPr>
      <t>61, 63, 73</t>
    </r>
  </si>
  <si>
    <r>
      <t xml:space="preserve">Regular Training Needs Analysis and competency based training/assessment of Security and emergency staff </t>
    </r>
    <r>
      <rPr>
        <vertAlign val="superscript"/>
        <sz val="9"/>
        <rFont val="Verdana"/>
        <family val="2"/>
      </rPr>
      <t>12, 61, 73</t>
    </r>
  </si>
  <si>
    <r>
      <t xml:space="preserve">Redundant systems and contingency plans for communication systems </t>
    </r>
    <r>
      <rPr>
        <vertAlign val="superscript"/>
        <sz val="9"/>
        <rFont val="Verdana"/>
        <family val="2"/>
      </rPr>
      <t>63</t>
    </r>
  </si>
  <si>
    <r>
      <t xml:space="preserve">After hours contact numbers, Contingency plans and HR guidelines in place for calling out off-duty security and emergency staff </t>
    </r>
    <r>
      <rPr>
        <vertAlign val="superscript"/>
        <sz val="9"/>
        <rFont val="Verdana"/>
        <family val="2"/>
      </rPr>
      <t>63</t>
    </r>
  </si>
  <si>
    <r>
      <t xml:space="preserve">Contingency plans for sourcing additional emergency and security staff </t>
    </r>
    <r>
      <rPr>
        <vertAlign val="superscript"/>
        <sz val="9"/>
        <rFont val="Verdana"/>
        <family val="2"/>
      </rPr>
      <t>63</t>
    </r>
  </si>
  <si>
    <r>
      <t xml:space="preserve">Alternate off-site location for the KEC </t>
    </r>
    <r>
      <rPr>
        <vertAlign val="superscript"/>
        <sz val="9"/>
        <rFont val="Verdana"/>
        <family val="2"/>
      </rPr>
      <t>62</t>
    </r>
  </si>
  <si>
    <r>
      <t xml:space="preserve">Identify roles which Woodside non-emergency staff could fill in for, in order to free up emergency staff </t>
    </r>
    <r>
      <rPr>
        <vertAlign val="superscript"/>
        <sz val="9"/>
        <rFont val="Verdana"/>
        <family val="2"/>
      </rPr>
      <t>63</t>
    </r>
  </si>
  <si>
    <r>
      <t xml:space="preserve">Monitoring and inspection to ensure escape routes are kept clear </t>
    </r>
    <r>
      <rPr>
        <vertAlign val="superscript"/>
        <sz val="9"/>
        <rFont val="Verdana"/>
        <family val="2"/>
      </rPr>
      <t>1, 9, 17, 56, 74</t>
    </r>
  </si>
  <si>
    <r>
      <t xml:space="preserve">Alternate escape routes identified and available </t>
    </r>
    <r>
      <rPr>
        <vertAlign val="superscript"/>
        <sz val="9"/>
        <rFont val="Verdana"/>
        <family val="2"/>
      </rPr>
      <t>63</t>
    </r>
  </si>
  <si>
    <r>
      <t xml:space="preserve">Capability to fund additional KRE activities from reserves or revenue stream </t>
    </r>
    <r>
      <rPr>
        <vertAlign val="superscript"/>
        <sz val="9"/>
        <rFont val="Verdana"/>
        <family val="2"/>
      </rPr>
      <t>84</t>
    </r>
  </si>
  <si>
    <r>
      <t xml:space="preserve">External Affairs management support from WEL Perth and Joint Venture Partners </t>
    </r>
    <r>
      <rPr>
        <vertAlign val="superscript"/>
        <sz val="9"/>
        <rFont val="Arial"/>
        <family val="2"/>
      </rPr>
      <t>78  80 81</t>
    </r>
  </si>
  <si>
    <r>
      <t xml:space="preserve">Regular review of Emergency Response Plans, equipment and personnel </t>
    </r>
    <r>
      <rPr>
        <vertAlign val="superscript"/>
        <sz val="9"/>
        <rFont val="Verdana"/>
        <family val="2"/>
      </rPr>
      <t>63</t>
    </r>
  </si>
  <si>
    <r>
      <t xml:space="preserve">Contingency plans for critical redundancy systems </t>
    </r>
    <r>
      <rPr>
        <vertAlign val="superscript"/>
        <sz val="9"/>
        <rFont val="Verdana"/>
        <family val="2"/>
      </rPr>
      <t>63</t>
    </r>
  </si>
  <si>
    <t>Asset Category</t>
  </si>
  <si>
    <t>PMV - Terrorist Groups</t>
  </si>
  <si>
    <t>Other - Emotionally disturbed persons</t>
  </si>
  <si>
    <t>IMG - Media</t>
  </si>
  <si>
    <t>Other - Disgruntled Staff</t>
  </si>
  <si>
    <t>IMG - Political or activist groups</t>
  </si>
  <si>
    <t>Crime - Violent crime (assault, armed robbery)</t>
  </si>
  <si>
    <t xml:space="preserve">Crime - Theft - external </t>
  </si>
  <si>
    <t>Crime - Theft - internal</t>
  </si>
  <si>
    <r>
      <t xml:space="preserve">Alternate access routes available for emergency teams, all terrain vehicles available </t>
    </r>
    <r>
      <rPr>
        <vertAlign val="superscript"/>
        <sz val="9"/>
        <rFont val="Verdana"/>
        <family val="2"/>
      </rPr>
      <t>63</t>
    </r>
  </si>
  <si>
    <r>
      <t xml:space="preserve">Contingency for response activities to take place off-site where possible </t>
    </r>
    <r>
      <rPr>
        <vertAlign val="superscript"/>
        <sz val="9"/>
        <rFont val="Verdana"/>
        <family val="2"/>
      </rPr>
      <t>63</t>
    </r>
  </si>
  <si>
    <r>
      <t xml:space="preserve">Preventative maintenance and testing of emergency and communication systems </t>
    </r>
    <r>
      <rPr>
        <vertAlign val="superscript"/>
        <sz val="9"/>
        <rFont val="Verdana"/>
        <family val="2"/>
      </rPr>
      <t>63</t>
    </r>
  </si>
  <si>
    <r>
      <t xml:space="preserve">Additional engineering resources available from Perth or local community </t>
    </r>
    <r>
      <rPr>
        <vertAlign val="superscript"/>
        <sz val="9"/>
        <rFont val="Verdana"/>
        <family val="2"/>
      </rPr>
      <t>63</t>
    </r>
  </si>
  <si>
    <r>
      <t xml:space="preserve">Core element of highly trained and experienced Security &amp; Emergency Response leaders available at all times to improvise and overcome system failures </t>
    </r>
    <r>
      <rPr>
        <vertAlign val="superscript"/>
        <sz val="9"/>
        <rFont val="Verdana"/>
        <family val="2"/>
      </rPr>
      <t>12, 13, 63, 72</t>
    </r>
  </si>
  <si>
    <t>Assets at Risk</t>
  </si>
  <si>
    <t>Vulnerabilities</t>
  </si>
  <si>
    <t xml:space="preserve">Strategic </t>
  </si>
  <si>
    <t xml:space="preserve">Organisation fails to implement strategic objectives / goals throughout the wider organisation through to its systems and processes. </t>
  </si>
  <si>
    <t>Design</t>
  </si>
  <si>
    <t>Security platform design fails to remain responsive to shifts in the risk landscape that would enable effective incident escalation</t>
  </si>
  <si>
    <t>Security platform unstable resulting in periods where system is inoperable.</t>
  </si>
  <si>
    <t xml:space="preserve">Organisational Influences ( e.g Cultural, Procurement Systems ) </t>
  </si>
  <si>
    <t>Preconditions ( e.g Operational tempo during high activity periods - budgets )</t>
  </si>
  <si>
    <t>Staff competence and corrosion (decay) of protective systems can also impact upon the effectiveness of the system through their.</t>
  </si>
  <si>
    <t>Equipment Failure</t>
  </si>
  <si>
    <t>Human Factors</t>
  </si>
  <si>
    <t>Actions and Errors ( Deliberate and Unintentional errors )</t>
  </si>
  <si>
    <t>Failure to embrace organisational security orientation, systems and processes</t>
  </si>
  <si>
    <t>Failure to follow security protocols and procedures relative to visitor management</t>
  </si>
  <si>
    <t>Failure to challenge unauthorised persons when discovered on site during after hours</t>
  </si>
  <si>
    <t>Failure to report security breaches</t>
  </si>
  <si>
    <t>Oversight and Supervision ( e.g Leadership, Failure to correct known errors )</t>
  </si>
  <si>
    <t>Intrusion detection and associated alarm management software failure</t>
  </si>
  <si>
    <t>Ill defined design consideration for security platform and associated infrastructure, with little or no consideration for internal and external threat sources</t>
  </si>
  <si>
    <t>CCTV Failure</t>
  </si>
  <si>
    <t>Organisation fails to recognise need for strategic risk based approach toward its enterprise risk management</t>
  </si>
  <si>
    <t xml:space="preserve">Intelligence gathering – Ongoing assessment of threat environment, links with intelligence community, </t>
  </si>
  <si>
    <t>Alarm Monitoring</t>
  </si>
  <si>
    <t xml:space="preserve">Induction framework that recognises new arrivals and experienced and inexperienced persons who frequent the organisations environs or who have exposure through their day to day work responsibilities. </t>
  </si>
  <si>
    <t>Training needs analysis undertaken at regular / scheduled intervals.</t>
  </si>
  <si>
    <t>Training – Competency based for Security staff and Security awareness (all staff), relative to incident identification, reporting, escalation and ongoing management interfaced where appropriate with emergency procedures.</t>
  </si>
  <si>
    <t xml:space="preserve">Electronic Access Control System </t>
  </si>
  <si>
    <t>Operational Procedures</t>
  </si>
  <si>
    <t xml:space="preserve">Regular patrols (security staff Department and Contracted), incorporating: - </t>
  </si>
  <si>
    <t>Fence line patrols</t>
  </si>
  <si>
    <t>Building perimeter</t>
  </si>
  <si>
    <t xml:space="preserve">Information Security - Secure destruction of confidential documents, Clean desk policy, office areas inside wider building perimeter security, offices locked after hours, critical documents stored in secure areas, critical documents housed in solidly constructed buildings </t>
  </si>
  <si>
    <t xml:space="preserve">IT Security – NT LAN access restrictions, Router control of network traffic, Critical access and process control equipment on separate LAN, User training, User level security, Records kept of database changes, Auditing of database information, Scheduled Backups of data. </t>
  </si>
  <si>
    <t>Competency requirements and training</t>
  </si>
  <si>
    <t xml:space="preserve">Reporting of security incidents / breaches </t>
  </si>
  <si>
    <t xml:space="preserve">Threats </t>
  </si>
  <si>
    <t>Organisational activities – e.g: Approaching significant events / timelines – budget release dates, change of government  may lead to targeting of organisation by interested parties</t>
  </si>
  <si>
    <t xml:space="preserve">Equipment failure </t>
  </si>
  <si>
    <t>Inadequate maintenance regime` leading to systemic failure, reliability issues</t>
  </si>
  <si>
    <t>Failure to actively apply, monitor or enforce procedures</t>
  </si>
  <si>
    <t>Compromised procedures – through non-compliance and / or availability and accessibility to procedural resources.</t>
  </si>
  <si>
    <t>Inconsistent application of access control protocols and associated procedures</t>
  </si>
  <si>
    <t xml:space="preserve">Internal affairs – staff communication forums, regular staff surveys encompassing potential key exposure aspects.  </t>
  </si>
  <si>
    <t>Terrorism</t>
  </si>
  <si>
    <t>Classified networks such as DSN, Satin-Hi, CabNet, etc</t>
  </si>
  <si>
    <t>Aircraft, Ships, etc</t>
  </si>
  <si>
    <t>Availability or accessibility of the hazard (to the attacker).</t>
  </si>
  <si>
    <t>The ease with which the hazard may be deployed by the attacker in support of their objectives.</t>
  </si>
  <si>
    <t>Suitability of the hazard for the attackers intended purpose.</t>
  </si>
  <si>
    <t>Attractiveness of the asset as a target (attackers perspective).</t>
  </si>
  <si>
    <t>What duration is the target actually exposed to attack?</t>
  </si>
  <si>
    <t>How accessible is the asset to an attacker?</t>
  </si>
  <si>
    <t>1. Little to no appeal.</t>
  </si>
  <si>
    <t>1. Intermittent exposure e.g. (only a few times in a year)</t>
  </si>
  <si>
    <t xml:space="preserve">CCTV Coverage - Camera location, capability and functionality should reflect the identified threats and risks ensuring the most appropriate camera is installed in optimum locations. Consideration of fixed verses PTZ and smart camera technology / software including fcaial recognition, vehicle registration recognition, motion detection, intruder differentiation 9 animals from humans ) that in turn minimises false alarm activations while maximising incidrent / event capture, image quality, play back, archive and retrieval qualities. </t>
  </si>
  <si>
    <t xml:space="preserve">Observation of internally ‘remote’ areas to security control room -central montroing capability ideally in proximity to secuirty control room where there remains a 24 / 7 profile - CCTV image capture and assocaited alarm monitoring should idealy be centrally located and monitored in conjunction enabling an informed and coordinated response to incidents or events as they occur. </t>
  </si>
  <si>
    <t xml:space="preserve">CCTV Monitoring - Appropriate monitor size, location ( central / ergonomically positioned ) and number in conjunction split screen viewing options and a trained and experinece operator maximises the quality an dreliability of incident and event capture and ongoing omnitoring of incidnets / events  </t>
  </si>
  <si>
    <t xml:space="preserve">Communications - A coimmunication profile that incorprates, PA Public Address system, E -mail, Mobile / Land line telecommunications, Fascimile, PDA, Pager, Hand held Radios ensures a redundant multi layered capability for both day to day and incidmet / event coordination and management,  </t>
  </si>
  <si>
    <t xml:space="preserve">Secure communications and early warning systems – phone, radio, e-mail etc that ensure the secuirty integrity of communication activities remain uncomproimised.  </t>
  </si>
  <si>
    <t xml:space="preserve">Housekeeping – clearways i.e no boxes in hallways, clear desk policies, waset disposal schedules that preclude the back log of waste and disposal. Goods disposal policies that ensure apprioate disposal of site assets - e.g chairs, tables, office equipment etc </t>
  </si>
  <si>
    <t>Staff awareness and vigilance – table top exercises / scenarios that incorporate security aspects into regular / scheduled emergency management training.</t>
  </si>
  <si>
    <t xml:space="preserve">Contractor Management – vetting of contractor employees and competence incorporated into contract framework including key performance indicators - KPI's and asociated abatements </t>
  </si>
  <si>
    <t xml:space="preserve">IR (Industrial Relations) Management – Remuneration, Negotiation and Conciliation processes, Communication strategies - grievance procedures.. </t>
  </si>
  <si>
    <t xml:space="preserve">Internal  Departmental / External Affairs – development of positive media image - Formal and informal forums that actively engage client base. </t>
  </si>
  <si>
    <t xml:space="preserve">Contingency for security response activities to take place off-site where possible / necessary. </t>
  </si>
  <si>
    <t xml:space="preserve">Preventative maintenance and testing of security, building automation, emergency and associated communication systems </t>
  </si>
  <si>
    <t>Additional engineering resources available from Sydney, Melbourne or local community</t>
  </si>
  <si>
    <t xml:space="preserve">Core element of highly trained and experienced Security &amp; Emergency Response leaders available at all times to improvise and overcome initial / interim system failures </t>
  </si>
  <si>
    <t xml:space="preserve">Personnel </t>
  </si>
  <si>
    <t>Adverse impact on Health and safety</t>
  </si>
  <si>
    <t>Physical Assets</t>
  </si>
  <si>
    <t>Credibility and/or Reliability of retaining confidentiality</t>
  </si>
  <si>
    <t>Reduced revenue and/or increased costs</t>
  </si>
  <si>
    <t>Adverse impacts on culture and morale</t>
  </si>
  <si>
    <t>* Other less major consequences are theft, vandalism, industrial espionage, all of which could lead to increased costs, resulting in damage to reputation..</t>
  </si>
  <si>
    <t>Generally limited by resources an individual.  Sometimes well prepared but may also use or be limited to resources which are at hand.</t>
  </si>
  <si>
    <t>1. Threat actor do not believe they have the capacity &amp; competence
to achieve an attack.</t>
  </si>
  <si>
    <t>2. Threat actor believes they have limited capacity &amp; competence
to achieve an attack.</t>
  </si>
  <si>
    <t xml:space="preserve">4. Threat actor comptence and capabilities are such that they have high expectations of achieving a successful attack.  </t>
  </si>
  <si>
    <t>3. Threat actor has reasonable expectation of a successful attack based on their capacity &amp; competence.</t>
  </si>
  <si>
    <t>5. Threat actor has very high expectation of achieving a successful attack.</t>
  </si>
  <si>
    <t>5. Extremist motivations with few if any limitations on attack options and no room for compromise.</t>
  </si>
  <si>
    <t>4. High degree of desire with lmiited room for compromise and potential to use extreme measures.</t>
  </si>
  <si>
    <t>2. Some drive and commitment to achieve outcomes using generally peaceful means.</t>
  </si>
  <si>
    <t>3. Highly motivated but with some flexibility in terms of method and capacity for compromise.</t>
  </si>
  <si>
    <t>Relate to characteristics in time. Eg: a building required for 100 years is likely to be more critical than a temporary facility with limited lifespan.</t>
  </si>
  <si>
    <t>Often perceived as less important than classified material.</t>
  </si>
  <si>
    <t>Julian Talbot</t>
  </si>
  <si>
    <t>Documentation Review</t>
  </si>
  <si>
    <t>Develop methodology</t>
  </si>
  <si>
    <t>Develop Cultural Survey</t>
  </si>
  <si>
    <t>Conduct Cultural Survey</t>
  </si>
  <si>
    <t>Interview Stakeholders</t>
  </si>
  <si>
    <t>Review facilities</t>
  </si>
  <si>
    <t>Draft Risk Register &amp; Plan</t>
  </si>
  <si>
    <t>Analyse Security Controls</t>
  </si>
  <si>
    <t>Revise Plan based on ESRA</t>
  </si>
  <si>
    <t>Finalise Report</t>
  </si>
  <si>
    <t>Socialise ESRA (workshops)</t>
  </si>
  <si>
    <t>Revise ESRA re feedback</t>
  </si>
  <si>
    <t>Act No</t>
  </si>
  <si>
    <t>Activity Description</t>
  </si>
  <si>
    <t>Area Owner(s)</t>
  </si>
  <si>
    <t>Senior Management</t>
  </si>
  <si>
    <t>Stakeholders</t>
  </si>
  <si>
    <t>Security Advisers</t>
  </si>
  <si>
    <t>Section of SRMBOK</t>
  </si>
  <si>
    <t>Start</t>
  </si>
  <si>
    <t>Establish Terms of Reference</t>
  </si>
  <si>
    <t>Establish Risk Management Policy, Guidelines, risk tolerance etc</t>
  </si>
  <si>
    <t>Establish the Context</t>
  </si>
  <si>
    <t>Strategic, Organisational, and RM context.  Identify goals, objectives, environment, values (what we have &amp; why we have it). Ref: Guidelines.</t>
  </si>
  <si>
    <t>Identify Risks</t>
  </si>
  <si>
    <t>Identify Vulnerabilities and Threats.  What can happen and how?  Brainstorming, review of past incidents, discussion panels, etc.</t>
  </si>
  <si>
    <t>Analyse Risks</t>
  </si>
  <si>
    <t>Evaluate existing controls, the likelihood and consequence of risks eventuating.</t>
  </si>
  <si>
    <t>Evaluate Risks</t>
  </si>
  <si>
    <t xml:space="preserve">Compare against criteria.  Set Risk Priorities
</t>
  </si>
  <si>
    <t>Accept or reject</t>
  </si>
  <si>
    <t>Choose to accept or reject existing risks in accordance with DoHA RM Guidelines, and established risk tolerance/appetite.</t>
  </si>
  <si>
    <t>Treat Risks</t>
  </si>
  <si>
    <t>Implement Treatment Plan and report progress as part of normal reporting function(s).</t>
  </si>
  <si>
    <t>Monitor and Review</t>
  </si>
  <si>
    <t>Monitor, report &amp; update Risk Reg &amp; Treatment Plan on ongoing basis.</t>
  </si>
  <si>
    <t>Continuous Improvement</t>
  </si>
  <si>
    <t>Improve and develop the SRM Framework, systems, tools, etc.</t>
  </si>
  <si>
    <t>Review Process</t>
  </si>
  <si>
    <t>Conduct annual review commencing with point 1 above</t>
  </si>
  <si>
    <t>End</t>
  </si>
  <si>
    <t>The party with responsibility for each step is identified above by the vertical connector line.</t>
  </si>
  <si>
    <t>Agency Security Adviser</t>
  </si>
  <si>
    <t>AS/NZS4360:2004</t>
  </si>
  <si>
    <t>Establish Context</t>
  </si>
  <si>
    <t>Communicate and Consult</t>
  </si>
  <si>
    <t>Treat
Risks</t>
  </si>
  <si>
    <t>Residual Risk</t>
  </si>
  <si>
    <t>Enterprise Security Risk Management Process</t>
  </si>
  <si>
    <t>Protector's Perspective of Attacker</t>
  </si>
  <si>
    <t>Attacker's Perspective of Target</t>
  </si>
  <si>
    <t>Intent</t>
  </si>
  <si>
    <t>Attractiveness</t>
  </si>
  <si>
    <t>Capability</t>
  </si>
  <si>
    <t>Ability</t>
  </si>
  <si>
    <r>
      <t xml:space="preserve">DISORGANISED
</t>
    </r>
    <r>
      <rPr>
        <i/>
        <sz val="12"/>
        <rFont val="Arial"/>
        <family val="2"/>
      </rPr>
      <t>Maintain monitoring and 
watching brief. 
Ensure standard procedures
and baseline protection 
reflects these threats.</t>
    </r>
  </si>
  <si>
    <r>
      <t xml:space="preserve">CRITICAL
</t>
    </r>
    <r>
      <rPr>
        <i/>
        <sz val="12"/>
        <rFont val="Arial"/>
        <family val="2"/>
      </rPr>
      <t xml:space="preserve">Focus protective measures
on these threats.
Maintain continuous 
monitoring.
</t>
    </r>
  </si>
  <si>
    <r>
      <t xml:space="preserve">OPPORTUNITY
</t>
    </r>
    <r>
      <rPr>
        <i/>
        <sz val="12"/>
        <rFont val="Arial"/>
        <family val="2"/>
      </rPr>
      <t>Seek opportunities and
fresh weaknesses.
Maintain loose watching
brief</t>
    </r>
  </si>
  <si>
    <r>
      <t xml:space="preserve">PRIMARY TARGET
</t>
    </r>
    <r>
      <rPr>
        <i/>
        <sz val="12"/>
        <rFont val="Arial"/>
        <family val="2"/>
      </rPr>
      <t>Seek opportunities and
fresh weaknesses.
Conduct surveilance to 
assess vulnerabilities, prepare resources and 
develop plan of attack.</t>
    </r>
  </si>
  <si>
    <r>
      <t xml:space="preserve">IRRITANT
</t>
    </r>
    <r>
      <rPr>
        <i/>
        <sz val="12"/>
        <rFont val="Arial"/>
        <family val="2"/>
      </rPr>
      <t>Manage by routine
procedures and continue
to monitor</t>
    </r>
  </si>
  <si>
    <r>
      <t xml:space="preserve">UNFOCUSED
</t>
    </r>
    <r>
      <rPr>
        <i/>
        <sz val="12"/>
        <rFont val="Arial"/>
        <family val="2"/>
      </rPr>
      <t>Potential for major impact
if 'lucky' or if profile of 
'asset' changes.  
Maintain regular monitoring.
Protect vulnerabilities from 
an 'all-hazard' perspective.</t>
    </r>
  </si>
  <si>
    <r>
      <t xml:space="preserve">AVOID
</t>
    </r>
    <r>
      <rPr>
        <i/>
        <sz val="12"/>
        <rFont val="Arial"/>
        <family val="2"/>
      </rPr>
      <t xml:space="preserve">Give low attention
Bypass without loss
</t>
    </r>
  </si>
  <si>
    <r>
      <t xml:space="preserve">SECONDARY
</t>
    </r>
    <r>
      <rPr>
        <i/>
        <sz val="12"/>
        <rFont val="Arial"/>
        <family val="2"/>
      </rPr>
      <t xml:space="preserve">Monitor for changes in suitability. 
</t>
    </r>
  </si>
  <si>
    <t xml:space="preserve"> </t>
  </si>
  <si>
    <t>Consequence</t>
  </si>
  <si>
    <t>People</t>
  </si>
  <si>
    <t>Minor skills impact.</t>
  </si>
  <si>
    <t>Minor impact to capability</t>
  </si>
  <si>
    <t>Unavailability of core skills affecting services.</t>
  </si>
  <si>
    <t>Unavailability of critical skills or personnel</t>
  </si>
  <si>
    <t>Protracted unavailability of critical skills/people.</t>
  </si>
  <si>
    <t>Minor injury or first aid treatment</t>
  </si>
  <si>
    <t>Injury requiring treatment by medical practitioner</t>
  </si>
  <si>
    <t>Major injury / hospitalization</t>
  </si>
  <si>
    <t>Single death and/or multiple major injuries</t>
  </si>
  <si>
    <t>Multiple deaths</t>
  </si>
  <si>
    <t>Information</t>
  </si>
  <si>
    <t>Compromise of information otherwise available in the public domain.</t>
  </si>
  <si>
    <t>Minor compromise of information sensitive to internal or sub-unit interests.</t>
  </si>
  <si>
    <t>Compromise of information sensitive to this organisation operations.</t>
  </si>
  <si>
    <t>Compromise of information sensitive to organisational interests.</t>
  </si>
  <si>
    <t>Compromise of information with significant ongoing impact.</t>
  </si>
  <si>
    <t>Property &amp; Equipment</t>
  </si>
  <si>
    <t>Minor damage or vandalism to asset.</t>
  </si>
  <si>
    <t>Minor damage or loss of &lt;5% of total assets</t>
  </si>
  <si>
    <t>Damage or loss of &lt;20% of total assets</t>
  </si>
  <si>
    <t>Extensive damage or loss  &lt;50% of total assets</t>
  </si>
  <si>
    <t>Destruction or complete loss of &gt;50% of assets</t>
  </si>
  <si>
    <t>Reputation</t>
  </si>
  <si>
    <t>Local mention only. Quickly forgotten. 
Freedom to operate unaffected.  Self-improvement review required</t>
  </si>
  <si>
    <t>Scrutiny by Executive, internal committees or internal audit to prevent escalation  Short term local media concern.
Some impact on local level activities</t>
  </si>
  <si>
    <t>Persistent national concern.  Scrutiny required by external agencies.  Long term 'brand' impact.</t>
  </si>
  <si>
    <t xml:space="preserve">Persistent intense national public, political and media scrutiny.
Long term 'brand' impact.  Major operations severely restricted.   </t>
  </si>
  <si>
    <t>International concern, Governmental Inquiry or sustained adverse national/international media.  'Brand' significantly affects organisational abilities.</t>
  </si>
  <si>
    <t>Financial</t>
  </si>
  <si>
    <t>1% of Project or Organisational Annual Budget</t>
  </si>
  <si>
    <t>2-5% of Project or Organisational Annual Budget</t>
  </si>
  <si>
    <t>5-10 % of Project or Organisational Annual Budget</t>
  </si>
  <si>
    <t>&gt; 10% Project or Organisational Annual Budget</t>
  </si>
  <si>
    <t>&gt; 30% of Project or Organisational Annual Budget</t>
  </si>
  <si>
    <t>.</t>
  </si>
  <si>
    <t>Minimal impact on non-core business operations.  The impact can be dealt with by routine operations.</t>
  </si>
  <si>
    <t>Some impact on business areas in terms of delays, systems quality but able to be dealt with at operational level</t>
  </si>
  <si>
    <t>Impact on the organisation resulting in reduced performance such that targets are not met. Organisations existence is not threatened, but could be subject to significant review or changed ways of operations.</t>
  </si>
  <si>
    <t>Breakdown of key activities leading to reduction in performance (eg. service delays, revenue loss, client dissatisfaction, legislative breaches). Survival of the project/activity/organisation is threatened.</t>
  </si>
  <si>
    <t>Critical failure(s) preventing core activities from being performed.  The impact threatens the survival of the project or the organisation itself.</t>
  </si>
  <si>
    <t>Qualitative Likelihood</t>
  </si>
  <si>
    <t>Quantitative Likelihood</t>
  </si>
  <si>
    <t>Insignificant</t>
  </si>
  <si>
    <t>Moderate</t>
  </si>
  <si>
    <t>Likelihood</t>
  </si>
  <si>
    <t>Is expected to occur in most circumstances</t>
  </si>
  <si>
    <t xml:space="preserve">Has occurred on an annual basis in this organisation in the past or circumstances are in train that will cause it to happen </t>
  </si>
  <si>
    <t>Almost Certain</t>
  </si>
  <si>
    <t>Will probably occur in most circumstances</t>
  </si>
  <si>
    <t>Has occurred in the last few years in this organisation or has occurred recently in other similar organisations or circumstances have occurred that will cause it to happen in the next few years</t>
  </si>
  <si>
    <t>Likely</t>
  </si>
  <si>
    <t>Might occur at some time</t>
  </si>
  <si>
    <t>Has occurred at least once in the history of this organisation or is considered to have a 5% chance of occurring in the next few years</t>
  </si>
  <si>
    <t>Possible</t>
  </si>
  <si>
    <t>Could occur at some time</t>
  </si>
  <si>
    <t>Has never occurred in this organisation but has occurred infrequently in other similar organisations or is considered to have a 1% chance of occurring in the next few years</t>
  </si>
  <si>
    <t>Unlikely</t>
  </si>
  <si>
    <t>May occur only in exceptional circumstances</t>
  </si>
  <si>
    <t>Is possible but has not occurred to date in any similar organisation and is considered to have very much less than a 1% chance of occurring in the short term</t>
  </si>
  <si>
    <t>Rare</t>
  </si>
  <si>
    <t>Very High (VH)</t>
  </si>
  <si>
    <t>Immediate action required by the Executive with detailed planning, allocation of resources and regular monitoring</t>
  </si>
  <si>
    <t>High (H)</t>
  </si>
  <si>
    <t>High risk, senior management attention needed</t>
  </si>
  <si>
    <t>Medium (M)</t>
  </si>
  <si>
    <t>Management responsibility must be specified</t>
  </si>
  <si>
    <t>Low (L)</t>
  </si>
  <si>
    <t>Monitor and manage by routine procedures</t>
  </si>
  <si>
    <t>Very Low (VL)</t>
  </si>
  <si>
    <t>Managed by routine procedures</t>
  </si>
  <si>
    <t>Risk Rating Matrix</t>
  </si>
  <si>
    <t>ESRA Lead Adviser</t>
  </si>
  <si>
    <t>THREAT</t>
  </si>
  <si>
    <t>Specifics</t>
  </si>
  <si>
    <t>Moral Hazards</t>
  </si>
  <si>
    <t>Morale Hazards</t>
  </si>
  <si>
    <t>Complacency</t>
  </si>
  <si>
    <t>Risk Category</t>
  </si>
  <si>
    <t>Enterprise Security Risk Assessment WBS</t>
  </si>
  <si>
    <t>Threat Actors</t>
  </si>
  <si>
    <t>Attributes</t>
  </si>
  <si>
    <t>Resources</t>
  </si>
  <si>
    <t>Knowledge</t>
  </si>
  <si>
    <t>Desire</t>
  </si>
  <si>
    <t>Confidence</t>
  </si>
  <si>
    <t>Exposure (Duration)</t>
  </si>
  <si>
    <t>Threat Assessment</t>
  </si>
  <si>
    <t>Motivation</t>
  </si>
  <si>
    <t>INTENT</t>
  </si>
  <si>
    <t>CAPABILITY</t>
  </si>
  <si>
    <t>Accessibility</t>
  </si>
  <si>
    <t>OPPORTUNITY</t>
  </si>
  <si>
    <t>Asset</t>
  </si>
  <si>
    <t>Suitability</t>
  </si>
  <si>
    <t>Availability</t>
  </si>
  <si>
    <t>Deployability</t>
  </si>
  <si>
    <t>EFFECTIVENESS</t>
  </si>
  <si>
    <t>Criticality Assessment</t>
  </si>
  <si>
    <t>Recuperability</t>
  </si>
  <si>
    <t>Temporal Qualities</t>
  </si>
  <si>
    <t>CRITICALITY</t>
  </si>
  <si>
    <t>Issue Motivated Groups</t>
  </si>
  <si>
    <t>Politically Motivated Violence</t>
  </si>
  <si>
    <t>Criminal Elements</t>
  </si>
  <si>
    <t>Foreign Intelligence Services</t>
  </si>
  <si>
    <t>Physical Property</t>
  </si>
  <si>
    <t>ICT</t>
  </si>
  <si>
    <t>Assets</t>
  </si>
  <si>
    <t>Rating</t>
  </si>
  <si>
    <t>3. Moderate level of financing and/or resources</t>
  </si>
  <si>
    <t>1.No knowledge or training</t>
  </si>
  <si>
    <t>2.Limited knowledge and ability.</t>
  </si>
  <si>
    <t>3.Moderate level of training and skills.</t>
  </si>
  <si>
    <t>4.Very skilled and trained in use of tactics and techniques</t>
  </si>
  <si>
    <t>5.Highly skilled and comprehensively trained.</t>
  </si>
  <si>
    <t>Serial</t>
  </si>
  <si>
    <t>Hazard</t>
  </si>
  <si>
    <t>Risk Description</t>
  </si>
  <si>
    <t>Risk Rating</t>
  </si>
  <si>
    <t>Controls</t>
  </si>
  <si>
    <t>Policy</t>
  </si>
  <si>
    <t>Implementation</t>
  </si>
  <si>
    <t>Assurance</t>
  </si>
  <si>
    <t>Effectiveness</t>
  </si>
  <si>
    <t>Control Effectiveness</t>
  </si>
  <si>
    <t>Effectiveness of Existing Controls</t>
  </si>
  <si>
    <t>Inherent Risk</t>
  </si>
  <si>
    <t>Threats &amp; Risks</t>
  </si>
  <si>
    <t>Current Risk</t>
  </si>
  <si>
    <t>Expected Residual Risk</t>
  </si>
  <si>
    <t>5. Extremely attractive</t>
  </si>
  <si>
    <t>3. Moderately Attractive</t>
  </si>
  <si>
    <t>2. Limited appeal</t>
  </si>
  <si>
    <t>5. Continual 24 hr Exposure</t>
  </si>
  <si>
    <t>3. Exposed on a weekly basis</t>
  </si>
  <si>
    <t>2. Exposure is infrequent - monthly</t>
  </si>
  <si>
    <t>5. Extremely easy to deploy</t>
  </si>
  <si>
    <t>3. Moderately easy to deploy</t>
  </si>
  <si>
    <t>1. Deployment is complicated and uses a large amount of resources</t>
  </si>
  <si>
    <t>5. Readily available and easy to obtain</t>
  </si>
  <si>
    <t>1. Hard to impossible to obtain</t>
  </si>
  <si>
    <t>2. Restricted ability to obtain</t>
  </si>
  <si>
    <t>4. Can be obtained in most circumstances</t>
  </si>
  <si>
    <t>Vulnerability Assessment</t>
  </si>
  <si>
    <t>Contractors</t>
  </si>
  <si>
    <t>Commercially sensitive information</t>
  </si>
  <si>
    <t>Politically sensitive information</t>
  </si>
  <si>
    <t>Munitions</t>
  </si>
  <si>
    <t>Explosives</t>
  </si>
  <si>
    <t>Portable attractive items (night vision eq, laptops, radios, phones)</t>
  </si>
  <si>
    <t>Weapons (man-portable)</t>
  </si>
  <si>
    <t>Classified information (military IP, intel reports, policy, doctrine, op orders)</t>
  </si>
  <si>
    <t>Portable crypto equipment</t>
  </si>
  <si>
    <t>Hazards</t>
  </si>
  <si>
    <t>Biological hazards (anthrax, etc)</t>
  </si>
  <si>
    <t>Radiological hazards</t>
  </si>
  <si>
    <t>Treatments</t>
  </si>
  <si>
    <t>Residual Risk Rating</t>
  </si>
  <si>
    <t>Risk</t>
  </si>
  <si>
    <t>R.2</t>
  </si>
  <si>
    <t>R.3</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</si>
  <si>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</si>
  <si>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</si>
  <si>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</si>
  <si>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</si>
  <si>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</si>
  <si>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</si>
  <si>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</si>
  <si>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</si>
  <si>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</si>
  <si>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</si>
  <si>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</si>
  <si>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</si>
  <si>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</si>
  <si>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</si>
  <si>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</si>
  <si>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</si>
  <si>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</si>
  <si>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</si>
  <si>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</si>
  <si>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</si>
  <si>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</si>
  <si>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</si>
  <si>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</si>
  <si>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</si>
  <si>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</si>
  <si>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</si>
  <si>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</si>
  <si>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</si>
  <si>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</si>
  <si>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</si>
  <si>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</si>
  <si>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</si>
  <si>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</si>
  <si>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</si>
  <si>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</si>
  <si>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</si>
  <si>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</si>
  <si>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</si>
  <si>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</si>
  <si>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</si>
  <si>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</si>
  <si>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</si>
  <si>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</si>
  <si>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</si>
  <si>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</si>
  <si>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</si>
  <si>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</si>
  <si>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</si>
  <si>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</si>
  <si>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</si>
  <si>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</si>
  <si>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</si>
  <si>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</si>
  <si>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</si>
  <si>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</si>
  <si>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</si>
  <si>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</si>
  <si>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</si>
  <si>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</si>
  <si>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</si>
  <si>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</si>
  <si>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</si>
  <si>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</si>
  <si>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</si>
  <si>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</si>
  <si>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</si>
  <si>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</si>
  <si>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</si>
  <si>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</si>
  <si>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</si>
  <si>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</si>
  <si>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</si>
  <si>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</si>
  <si>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</si>
  <si>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</si>
  <si>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</si>
  <si>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</si>
  <si>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</si>
  <si>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</si>
  <si>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</si>
  <si>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 xml:space="preserve">Key control - Key Chart including Master and sub master regime - rationale` / methodology, Lock smith and associated key request proforma`, Master / Sub master, Key Register, Key Issue, Key Audit Regime`,  Key recovery ( at termination or departure of employee ), Use of secure key cabinets </t>
  </si>
  <si>
    <t>Employee Exit Survey - Supervisors manual / Site key registers / DSM Pt 5, Ch4</t>
  </si>
  <si>
    <t>No - confirmed!!!</t>
  </si>
  <si>
    <t>Life Cycle Costing Analysis</t>
  </si>
  <si>
    <t>TLSMAN Volume 6</t>
  </si>
  <si>
    <t>THROUGH LIFE SUPPORT MANUAL, CIOG policy??</t>
  </si>
  <si>
    <t>Lighting – Perimeter and building lighting - External and internal light profile / locations in sufficient quantity and location to provide safe and secure passage by both pedestrian and vehicle movements with associated 'Lux' levels reflective of respective building codes and the defence risk register.</t>
  </si>
  <si>
    <t>Logistic Support Analysis</t>
  </si>
  <si>
    <t>DEFAUST 5691</t>
  </si>
  <si>
    <t>Logistic Support Analysis Record Requirements for the Australian Defence Organisation</t>
  </si>
  <si>
    <t>DEFAUST 5692</t>
  </si>
  <si>
    <t>maintenance material policy</t>
  </si>
  <si>
    <t>DI(G) LOG 4-5-009</t>
  </si>
  <si>
    <t>JLC</t>
  </si>
  <si>
    <t>Draft</t>
  </si>
  <si>
    <t>SAFTEYMAN VOL 1 - Pt 7</t>
  </si>
  <si>
    <t xml:space="preserve">Manual of Fire Protection Engineering </t>
  </si>
  <si>
    <t>MFPE</t>
  </si>
  <si>
    <t xml:space="preserve">Manual of Information Technology and Information Systems </t>
  </si>
  <si>
    <t>ISMAN 1</t>
  </si>
  <si>
    <t>DI(G) LOG 08–16 Item identification and recording of Defence assets - DI(G) LOG 08–16 AMDT NO 1</t>
  </si>
  <si>
    <t>PSP Group</t>
  </si>
  <si>
    <t>Defence Safety Manual - SAFETYMAN VOL 1,2,3</t>
  </si>
  <si>
    <t>DSMSA</t>
  </si>
  <si>
    <t>Patrols - Foot and Vehicle patrols with provision for utilisation of either internal and external contractor and surge manpower resources.</t>
  </si>
  <si>
    <t>AFP and Contractors</t>
  </si>
  <si>
    <t>DSAG, DSCIB,  - TOR and meeting schedule</t>
  </si>
  <si>
    <t>Yes (DSG responsibility)</t>
  </si>
  <si>
    <t>Private Financing Manual</t>
  </si>
  <si>
    <t>PRIVFINMAN</t>
  </si>
  <si>
    <t>DMO project management manual, DMO project risk management manual</t>
  </si>
  <si>
    <t>Protocol and Visits Manual</t>
  </si>
  <si>
    <t>POLMAN 1</t>
  </si>
  <si>
    <t>Defence QA DI(G) LOG 02-1</t>
  </si>
  <si>
    <t>DI(G) LOG 02-1 B/22/2005</t>
  </si>
  <si>
    <t xml:space="preserve">Rationalised Training in Defence Procedure Manual </t>
  </si>
  <si>
    <t>RTDPM</t>
  </si>
  <si>
    <t>DSG Responsibility</t>
  </si>
  <si>
    <t>Defence Planning Guidance</t>
  </si>
  <si>
    <t xml:space="preserve">Screening / vetting points - Vehicle entry, Car parks, Goods inwards / Deliveries, Courier and other Delivery points, Reception, Internal demarcation where there are shared tenancy arrangements. </t>
  </si>
  <si>
    <t>Security checkpoints and reception desks but no known methodology or procedural documentation</t>
  </si>
  <si>
    <t xml:space="preserve">Secure and Non Secure Areas - readily identified Secure areas with associated screening, access control and monitoring capability - i.e. CCTV e.g. Stairwells  - internal stairwells verses exit / evacuation stairwells. Stairwells ( internal ) between floor levels and exiting onto lift lobby areas. Lift Lobbies to Lift Carriages, Lift Carriages to summon / call specific ;levels / floors as authorised - i.e. access level reflecting individual / role profile.  </t>
  </si>
  <si>
    <t xml:space="preserve">DSM, Pt 5, Chap 4  </t>
  </si>
  <si>
    <t>Secure areas – high value areas e.g. printing rooms, photo copy room, archive storage areas have appropriate protocols and procedures for entry, cleaning, waste removal / disposal, document shredding.</t>
  </si>
  <si>
    <t>VH</t>
  </si>
  <si>
    <t>H</t>
  </si>
  <si>
    <t>M</t>
  </si>
  <si>
    <t>VL</t>
  </si>
  <si>
    <t>L</t>
  </si>
  <si>
    <t>Minor</t>
  </si>
  <si>
    <t>Major</t>
  </si>
  <si>
    <t>Severe</t>
  </si>
  <si>
    <t>Threat Actor</t>
  </si>
  <si>
    <t xml:space="preserve">Secure classified containers etc Provision of appropriate secure document containers reflective of document classification / rating, both short term and archive capability. Secure and audit capable key containers. </t>
  </si>
  <si>
    <t xml:space="preserve">Secure communications and early warning systems – phone, radio, e-mail etc that ensure the security integrity of communication activities remain uncompromised.  </t>
  </si>
  <si>
    <t>SEC COM, DSD, SPEAKEASY, Defence Firewall and associated applications                                                                     COMSEC Instructions - ADFP 6.0.3.1</t>
  </si>
  <si>
    <t>ADF COMSEC Officer</t>
  </si>
  <si>
    <t>Security Incident Centre</t>
  </si>
  <si>
    <t>Security infringement and breaches</t>
  </si>
  <si>
    <t>DSM Pt 8, Chap 2  Australian Govt ICT Sec manual, DIG 45-2 Reporting and investigation of alleged offences within the ADO</t>
  </si>
  <si>
    <t>Mail registry procedures</t>
  </si>
  <si>
    <t>Defence Security Manual Edition 2</t>
  </si>
  <si>
    <t>Security Framework</t>
  </si>
  <si>
    <t>DSM Pt 1, Chap 1</t>
  </si>
  <si>
    <t>DEFRIMS, DSM Pt1 Chap 3</t>
  </si>
  <si>
    <t>DEFRIMS, DSM Part 1 Chapter 3</t>
  </si>
  <si>
    <t>AS/NZS 4360:2004</t>
  </si>
  <si>
    <t>Standards Australia</t>
  </si>
  <si>
    <t>Network interception tools (hacking)</t>
  </si>
  <si>
    <t>Cameras (portable)</t>
  </si>
  <si>
    <t>1. Difficult to apply as a security threat</t>
  </si>
  <si>
    <t>2. Can be modified or used to some effect.</t>
  </si>
  <si>
    <t>3. Moderate effectiveness as a security threat</t>
  </si>
  <si>
    <t>4. Suitable for use as a security threat</t>
  </si>
  <si>
    <t>5. Highly effective in exploiting security vulnerabilities</t>
  </si>
  <si>
    <t>Supply Chain – Procurement and Logistics</t>
  </si>
  <si>
    <t>Systems administration procedures</t>
  </si>
  <si>
    <t>Waste disposal procedure</t>
  </si>
  <si>
    <t>Self Assessment Probity Review</t>
  </si>
  <si>
    <t>Facilities Management</t>
  </si>
  <si>
    <t>Ref #</t>
  </si>
  <si>
    <t>‘All Hazards’ Bow Tie Analysis Summary</t>
  </si>
  <si>
    <t>(Systems, Malicious Damage, Industrial Relations, Trespass, Theft, Information Technology)</t>
  </si>
  <si>
    <t>Description</t>
  </si>
  <si>
    <t>Main Locations / Elements at Risk</t>
  </si>
  <si>
    <t>Human</t>
  </si>
  <si>
    <t>Staff &amp; Contractors</t>
  </si>
  <si>
    <t>Visitors</t>
  </si>
  <si>
    <t>Offenders</t>
  </si>
  <si>
    <t>Physical</t>
  </si>
  <si>
    <t xml:space="preserve">Operations area &amp; systems, </t>
  </si>
  <si>
    <t>Product (Hydrocarbon inventory),</t>
  </si>
  <si>
    <t xml:space="preserve">Admin areas, </t>
  </si>
  <si>
    <t xml:space="preserve">LNG IV offices &amp; equipment, </t>
  </si>
  <si>
    <t>mobile/portable equipment,</t>
  </si>
  <si>
    <t>Mt Wongama communications,</t>
  </si>
  <si>
    <t xml:space="preserve">Water and gas pipeline systems, </t>
  </si>
  <si>
    <t xml:space="preserve">Jetties, </t>
  </si>
  <si>
    <t>Gas &amp; Condensate boats,</t>
  </si>
  <si>
    <t>Trunkline.</t>
  </si>
  <si>
    <t>Intellectual Property</t>
  </si>
  <si>
    <t>Data</t>
  </si>
  <si>
    <t>External (media)</t>
  </si>
  <si>
    <t>Internal (morale)</t>
  </si>
  <si>
    <t>Threats:</t>
  </si>
  <si>
    <t>Individuals or groups wishing to harm Woodside or causing accidental damage.</t>
  </si>
  <si>
    <t xml:space="preserve">Eg: Criminals, Crazy’s, Crusaders, Casual, Conflict, Commercial, </t>
  </si>
  <si>
    <t>Staff competence and corrosion (decay) of protective systems can also impact upon the effectiveness of the system.</t>
  </si>
  <si>
    <t>Threat Barriers/Controls</t>
  </si>
  <si>
    <t>Strategic</t>
  </si>
  <si>
    <t>Systems</t>
  </si>
  <si>
    <t>Procedures</t>
  </si>
  <si>
    <t>Escalation Factors</t>
  </si>
  <si>
    <t>Political environment – Acts of war, regional tension, environmental activism etc.</t>
  </si>
  <si>
    <t>Legislative changes may impact the threat environment</t>
  </si>
  <si>
    <t>WEL activities – Eg: Major environmental incident may lead to targeting of WEL by militant groups</t>
  </si>
  <si>
    <t>Psychological – Changes to individual temperament, attitude, risk tolerance, compliance since recruitment (Depression, stress etc).</t>
  </si>
  <si>
    <t>Inadequate Security Risk Assessment</t>
  </si>
  <si>
    <t>Ineffective analysis and system design of security systems/infrastructure</t>
  </si>
  <si>
    <t xml:space="preserve">Equipment failure – inadequate maintenance </t>
  </si>
  <si>
    <t>Ineffective training, monitoring or selection of staff</t>
  </si>
  <si>
    <t>Failure in access control procedures</t>
  </si>
  <si>
    <t>Ineffective procedures – Inadequate procedures</t>
  </si>
  <si>
    <t xml:space="preserve">Ineffective application of procedures – non-compliance and/or inadequate resources </t>
  </si>
  <si>
    <t>Escalation Controls</t>
  </si>
  <si>
    <t xml:space="preserve">Legal department – review of risk exposures, handling of litigation etc </t>
  </si>
  <si>
    <t>Procedure</t>
  </si>
  <si>
    <t xml:space="preserve">Marking of WEL equipment </t>
  </si>
  <si>
    <t>Event(s)</t>
  </si>
  <si>
    <t>Consequence Barriers/ Controls:</t>
  </si>
  <si>
    <t>Detection</t>
  </si>
  <si>
    <t>Control</t>
  </si>
  <si>
    <r>
      <t xml:space="preserve">Internal Communication systems </t>
    </r>
    <r>
      <rPr>
        <vertAlign val="superscript"/>
        <sz val="9"/>
        <rFont val="Verdana"/>
        <family val="2"/>
      </rPr>
      <t>61, 63</t>
    </r>
  </si>
  <si>
    <t>Mitigation</t>
  </si>
  <si>
    <t>Recovery</t>
  </si>
  <si>
    <r>
      <t xml:space="preserve">Emergency Response Plan/Training </t>
    </r>
    <r>
      <rPr>
        <vertAlign val="superscript"/>
        <sz val="9"/>
        <rFont val="Verdana"/>
        <family val="2"/>
      </rPr>
      <t>61, 63</t>
    </r>
  </si>
  <si>
    <r>
      <t xml:space="preserve">WEST Team </t>
    </r>
    <r>
      <rPr>
        <vertAlign val="superscript"/>
        <sz val="9"/>
        <rFont val="Verdana"/>
        <family val="2"/>
      </rPr>
      <t>61, 63</t>
    </r>
  </si>
  <si>
    <r>
      <t xml:space="preserve">External and Internal Communication systems </t>
    </r>
    <r>
      <rPr>
        <vertAlign val="superscript"/>
        <sz val="9"/>
        <rFont val="Verdana"/>
        <family val="2"/>
      </rPr>
      <t>61, 63</t>
    </r>
  </si>
  <si>
    <r>
      <t xml:space="preserve">Uninterruptible Power Supplies (UPS) to critical equipment </t>
    </r>
    <r>
      <rPr>
        <vertAlign val="superscript"/>
        <sz val="9"/>
        <rFont val="Verdana"/>
        <family val="2"/>
      </rPr>
      <t>23</t>
    </r>
  </si>
  <si>
    <r>
      <t xml:space="preserve">Occupational First Aiders (eg. Nurses, Security Staff, WEST Team Members) </t>
    </r>
    <r>
      <rPr>
        <vertAlign val="superscript"/>
        <sz val="9"/>
        <rFont val="Verdana"/>
        <family val="2"/>
      </rPr>
      <t>61, 63</t>
    </r>
  </si>
  <si>
    <t>Ineffective operation/failure of alarm and detection systems</t>
  </si>
  <si>
    <t>Ineffective patrols / observation</t>
  </si>
  <si>
    <t xml:space="preserve">Ineffective asset management </t>
  </si>
  <si>
    <t>Inadequate/ineffective staff security awareness/training</t>
  </si>
  <si>
    <t>Failure of communication / call trace systems</t>
  </si>
  <si>
    <t>Ineffective activation of ER callout procedures</t>
  </si>
  <si>
    <t>Ineffective Emergency Response</t>
  </si>
  <si>
    <t>Ineffective communications/ observation systems</t>
  </si>
  <si>
    <t>Staff not available when required</t>
  </si>
  <si>
    <t>KEC not operational</t>
  </si>
  <si>
    <t>External assistance not available</t>
  </si>
  <si>
    <t>Staff ineffective, incompetent or inadequate in numbers/resources</t>
  </si>
  <si>
    <t>Blockage of escape routes (Eg: by damage, flame, smoke or deliberate act)</t>
  </si>
  <si>
    <t>Inadequate levels of KRE insurance</t>
  </si>
  <si>
    <t>Ineffective management of media</t>
  </si>
  <si>
    <t>Inadequate or destroyed redundant systems</t>
  </si>
  <si>
    <t>Restricted access for response teams</t>
  </si>
  <si>
    <t>Ineffective communication Systems</t>
  </si>
  <si>
    <t>Ineffective supply / procurement systems</t>
  </si>
  <si>
    <t>Engineering resources inadequate or unavailable</t>
  </si>
  <si>
    <t>Emergency Response Plan/Training ineffective or not followed</t>
  </si>
  <si>
    <t>Consequences</t>
  </si>
  <si>
    <t>Personnel – Adverse impact on Health and safety</t>
  </si>
  <si>
    <t>R.1</t>
  </si>
  <si>
    <t>R.4</t>
  </si>
  <si>
    <t>Disturbed Individuals</t>
  </si>
  <si>
    <t>Facilities, Buildings</t>
  </si>
  <si>
    <t>Staff</t>
  </si>
  <si>
    <t>Sensitive and critical IT systems</t>
  </si>
  <si>
    <t>Tools and valuable items</t>
  </si>
  <si>
    <t>Portable attractive items (laptops, radios, phones)</t>
  </si>
  <si>
    <t>Vehicles</t>
  </si>
  <si>
    <t xml:space="preserve">Classified information </t>
  </si>
  <si>
    <t>Specialist hardware and technology</t>
  </si>
  <si>
    <t>Consumables</t>
  </si>
  <si>
    <t>Fuel and other liquids</t>
  </si>
  <si>
    <t>Physical attack</t>
  </si>
  <si>
    <t>Armed assault</t>
  </si>
  <si>
    <t>Improvised explosive devices</t>
  </si>
  <si>
    <t>…</t>
  </si>
  <si>
    <t>Client's Perspective of Attacker</t>
  </si>
  <si>
    <t>Attacker's Perspective of Client</t>
  </si>
  <si>
    <t>Project Team</t>
  </si>
  <si>
    <t xml:space="preserve">Optional work </t>
  </si>
  <si>
    <t>Working with Client</t>
  </si>
  <si>
    <t>Interview client staff</t>
  </si>
  <si>
    <t xml:space="preserve">Non-commercial use approved. This Item is protected by copyright and/or related rights. You are free to use this Item in any way that is permitted by the copyright and related rights legislation that applies to your use. In addition, no permission is required from the rights-holder(s) for non-commercial uses. For other uses you need to obtain permission from the rights-holder(s). </t>
  </si>
  <si>
    <t>I used to use this MS Excel spreadsheet for enterprise security risk assessments, until we built the SECTARA risk management platform. You can enjoy a free trial at by clicking on 'FREE PLAN' at www.sectara.com/)</t>
  </si>
  <si>
    <t>www.juliantalbot.com © Julian Talbot 2022</t>
  </si>
  <si>
    <t>If you would like to know more about this concept and how to apply it, you can get in touch via Clarity.fm</t>
  </si>
  <si>
    <t>and my Control Effectiveness and Auditing training courses.</t>
  </si>
  <si>
    <t>I also cover this and other models in my book on How to Performance Benchmark Your Risk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</si>
</sst>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0" formatCode="_-&quot;$&quot;* #,##0.00_-;\-&quot;$&quot;* #,##0.00_-;_-&quot;$&quot;* &quot;-&quot;??_-;_-@_-"/>
    <numFmt numFmtId="174" formatCode="ddd\,\ ddmmmyy"/>
    <numFmt numFmtId="191" formatCode="_-&quot;$&quot;* #,##0_-;\-&quot;$&quot;* #,##0_-;_-&quot;$&quot;* &quot;-&quot;??_-;_-@_-"/>
    <numFmt numFmtId="214" formatCode="_-[$€-2]* #,##0.00_-;\-[$€-2]* #,##0.00_-;_-[$€-2]* &quot;-&quot;??_-"/>
  </numFmts>
  <fonts count="82" x14ac:knownFonts="1">
    <font>
      <sz val="10"/>
      <name val="Arial"/>
    </font>
    <font>
      <sz val="10"/>
      <name val="Arial"/>
    </font>
    <font>
      <b/>
      <sz val="10"/>
      <name val="Arial"/>
      <family val="2"/>
    </font>
    <font>
      <b/>
      <sz val="20"/>
      <name val="Arial"/>
      <family val="2"/>
    </font>
    <font>
      <i/>
      <sz val="10"/>
      <name val="Arial"/>
      <family val="2"/>
    </font>
    <font>
      <sz val="8"/>
      <name val="Arial"/>
      <family val="2"/>
    </font>
    <font>
      <sz val="9"/>
      <name val="Arial"/>
      <family val="2"/>
    </font>
    <font>
      <u/>
      <sz val="10"/>
      <color indexed="12"/>
      <name val="Arial"/>
      <family val="2"/>
    </font>
    <font>
      <i/>
      <sz val="8"/>
      <name val="Arial"/>
      <family val="2"/>
    </font>
    <font>
      <b/>
      <sz val="26"/>
      <color indexed="10"/>
      <name val="Arial"/>
      <family val="2"/>
    </font>
    <font>
      <b/>
      <sz val="9"/>
      <name val="Arial"/>
      <family val="2"/>
    </font>
    <font>
      <b/>
      <sz val="14"/>
      <name val="Arial"/>
      <family val="2"/>
    </font>
    <font>
      <b/>
      <sz val="16"/>
      <name val="Arial"/>
      <family val="2"/>
    </font>
    <font>
      <sz val="12"/>
      <name val="Arial"/>
      <family val="2"/>
    </font>
    <font>
      <b/>
      <sz val="12"/>
      <color indexed="9"/>
      <name val="Arial"/>
      <family val="2"/>
    </font>
    <font>
      <sz val="18"/>
      <name val="Arial"/>
      <family val="2"/>
    </font>
    <font>
      <b/>
      <sz val="18"/>
      <name val="Arial"/>
      <family val="2"/>
    </font>
    <font>
      <i/>
      <sz val="12"/>
      <name val="Arial"/>
      <family val="2"/>
    </font>
    <font>
      <b/>
      <sz val="36"/>
      <name val="Arial"/>
      <family val="2"/>
    </font>
    <font>
      <sz val="22"/>
      <name val="Arial"/>
      <family val="2"/>
    </font>
    <font>
      <sz val="16"/>
      <name val="Arial"/>
      <family val="2"/>
    </font>
    <font>
      <b/>
      <sz val="12"/>
      <name val="Arial"/>
      <family val="2"/>
    </font>
    <font>
      <b/>
      <sz val="48"/>
      <color indexed="12"/>
      <name val="Arial"/>
      <family val="2"/>
    </font>
    <font>
      <b/>
      <sz val="18"/>
      <color indexed="63"/>
      <name val="Arial"/>
      <family val="2"/>
    </font>
    <font>
      <sz val="10"/>
      <color indexed="63"/>
      <name val="Times New Roman"/>
      <family val="1"/>
    </font>
    <font>
      <b/>
      <sz val="26"/>
      <name val="Arial"/>
      <family val="2"/>
    </font>
    <font>
      <b/>
      <sz val="48"/>
      <color indexed="8"/>
      <name val="Arial"/>
      <family val="2"/>
    </font>
    <font>
      <b/>
      <sz val="48"/>
      <color indexed="9"/>
      <name val="Arial"/>
      <family val="2"/>
    </font>
    <font>
      <b/>
      <sz val="40"/>
      <color indexed="63"/>
      <name val="Arial"/>
      <family val="2"/>
    </font>
    <font>
      <sz val="10"/>
      <name val="Times New Roman"/>
      <family val="1"/>
    </font>
    <font>
      <sz val="18"/>
      <name val="Arial"/>
      <family val="2"/>
    </font>
    <font>
      <sz val="10"/>
      <color indexed="9"/>
      <name val="Arial"/>
      <family val="2"/>
    </font>
    <font>
      <sz val="10"/>
      <color indexed="41"/>
      <name val="Arial"/>
      <family val="2"/>
    </font>
    <font>
      <sz val="11"/>
      <name val="Verdana"/>
      <family val="2"/>
    </font>
    <font>
      <b/>
      <sz val="11"/>
      <name val="Verdana"/>
      <family val="2"/>
    </font>
    <font>
      <b/>
      <sz val="11"/>
      <color indexed="9"/>
      <name val="Verdana"/>
      <family val="2"/>
    </font>
    <font>
      <b/>
      <sz val="14"/>
      <color indexed="18"/>
      <name val="Arial"/>
      <family val="2"/>
    </font>
    <font>
      <sz val="10"/>
      <name val="Arial"/>
      <family val="2"/>
    </font>
    <font>
      <b/>
      <sz val="10"/>
      <name val="Arial"/>
      <family val="2"/>
    </font>
    <font>
      <sz val="10"/>
      <color indexed="81"/>
      <name val="Tahoma"/>
      <family val="2"/>
    </font>
    <font>
      <b/>
      <sz val="10"/>
      <color indexed="81"/>
      <name val="Tahoma"/>
      <family val="2"/>
    </font>
    <font>
      <sz val="10"/>
      <color indexed="81"/>
      <name val="Tahoma"/>
      <family val="2"/>
    </font>
    <font>
      <i/>
      <sz val="9"/>
      <name val="Arial"/>
      <family val="2"/>
    </font>
    <font>
      <b/>
      <sz val="12"/>
      <name val="Verdana"/>
      <family val="2"/>
    </font>
    <font>
      <b/>
      <sz val="8"/>
      <name val="Verdana"/>
      <family val="2"/>
    </font>
    <font>
      <b/>
      <sz val="10"/>
      <name val="Verdana"/>
      <family val="2"/>
    </font>
    <font>
      <b/>
      <sz val="9"/>
      <name val="Verdana"/>
      <family val="2"/>
    </font>
    <font>
      <b/>
      <sz val="6"/>
      <name val="Verdana"/>
      <family val="2"/>
    </font>
    <font>
      <sz val="9"/>
      <name val="Verdana"/>
      <family val="2"/>
    </font>
    <font>
      <sz val="8"/>
      <name val="Verdana"/>
      <family val="2"/>
    </font>
    <font>
      <sz val="10"/>
      <name val="Arial"/>
      <family val="2"/>
    </font>
    <font>
      <vertAlign val="superscript"/>
      <sz val="9"/>
      <name val="Verdana"/>
      <family val="2"/>
    </font>
    <font>
      <sz val="9"/>
      <name val="Arial"/>
      <family val="2"/>
    </font>
    <font>
      <b/>
      <u/>
      <sz val="9"/>
      <name val="Arial"/>
      <family val="2"/>
    </font>
    <font>
      <vertAlign val="superscript"/>
      <sz val="9"/>
      <name val="Arial"/>
      <family val="2"/>
    </font>
    <font>
      <sz val="9"/>
      <name val="Wingdings"/>
      <charset val="2"/>
    </font>
    <font>
      <sz val="9"/>
      <name val="Times New Roman"/>
      <family val="1"/>
    </font>
    <font>
      <b/>
      <sz val="12"/>
      <color indexed="9"/>
      <name val="Verdana"/>
      <family val="2"/>
    </font>
    <font>
      <sz val="10"/>
      <name val="Arial"/>
      <family val="2"/>
    </font>
    <font>
      <sz val="12"/>
      <color indexed="81"/>
      <name val="Tahoma"/>
      <family val="2"/>
    </font>
    <font>
      <b/>
      <sz val="12"/>
      <color indexed="81"/>
      <name val="Tahoma"/>
      <family val="2"/>
    </font>
    <font>
      <b/>
      <sz val="10"/>
      <color indexed="9"/>
      <name val="Arial"/>
      <family val="2"/>
    </font>
    <font>
      <b/>
      <sz val="12"/>
      <name val="Arial"/>
      <family val="2"/>
    </font>
    <font>
      <b/>
      <u/>
      <sz val="9"/>
      <name val="Verdana"/>
      <family val="2"/>
    </font>
    <font>
      <sz val="9"/>
      <color indexed="9"/>
      <name val="Verdana"/>
      <family val="2"/>
    </font>
    <font>
      <b/>
      <sz val="9"/>
      <color indexed="10"/>
      <name val="Verdana"/>
      <family val="2"/>
    </font>
    <font>
      <sz val="9"/>
      <color indexed="10"/>
      <name val="Verdana"/>
      <family val="2"/>
    </font>
    <font>
      <sz val="10"/>
      <name val="Verdana"/>
      <family val="2"/>
    </font>
    <font>
      <sz val="10"/>
      <name val="Arial"/>
      <family val="2"/>
    </font>
    <font>
      <sz val="14"/>
      <color indexed="9"/>
      <name val="Arial"/>
      <family val="2"/>
    </font>
    <font>
      <b/>
      <sz val="14"/>
      <color indexed="9"/>
      <name val="Arial"/>
      <family val="2"/>
    </font>
    <font>
      <sz val="14"/>
      <name val="Arial"/>
      <family val="2"/>
    </font>
    <font>
      <sz val="8"/>
      <color indexed="8"/>
      <name val="Verdana"/>
      <family val="2"/>
    </font>
    <font>
      <sz val="20"/>
      <name val="Arial"/>
      <family val="2"/>
    </font>
    <font>
      <sz val="11"/>
      <color indexed="9"/>
      <name val="Verdana"/>
      <family val="2"/>
    </font>
    <font>
      <b/>
      <i/>
      <sz val="11"/>
      <name val="Verdana"/>
      <family val="2"/>
    </font>
    <font>
      <i/>
      <sz val="11"/>
      <name val="Verdana"/>
      <family val="2"/>
    </font>
    <font>
      <b/>
      <sz val="10"/>
      <color indexed="8"/>
      <name val="Tahoma"/>
      <family val="2"/>
    </font>
    <font>
      <sz val="11"/>
      <color rgb="FF006100"/>
      <name val="Calibri"/>
      <family val="2"/>
      <scheme val="minor"/>
    </font>
    <font>
      <sz val="10"/>
      <color theme="1"/>
      <name val="Arial"/>
      <family val="2"/>
    </font>
    <font>
      <u/>
      <sz val="10"/>
      <color theme="1"/>
      <name val="Arial"/>
      <family val="2"/>
    </font>
    <font>
      <i/>
      <sz val="8"/>
      <color rgb="FF006100"/>
      <name val="Calibri"/>
      <family val="2"/>
      <scheme val="minor"/>
    </font>
  </fonts>
  <fills count="25">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52"/>
        <bgColor indexed="64"/>
      </patternFill>
    </fill>
    <fill>
      <patternFill patternType="solid">
        <fgColor indexed="10"/>
        <bgColor indexed="64"/>
      </patternFill>
    </fill>
    <fill>
      <patternFill patternType="solid">
        <fgColor indexed="34"/>
        <bgColor indexed="64"/>
      </patternFill>
    </fill>
    <fill>
      <patternFill patternType="solid">
        <fgColor indexed="50"/>
        <bgColor indexed="64"/>
      </patternFill>
    </fill>
    <fill>
      <patternFill patternType="solid">
        <fgColor indexed="57"/>
        <bgColor indexed="64"/>
      </patternFill>
    </fill>
    <fill>
      <patternFill patternType="solid">
        <fgColor indexed="8"/>
        <bgColor indexed="64"/>
      </patternFill>
    </fill>
    <fill>
      <patternFill patternType="solid">
        <fgColor indexed="43"/>
        <bgColor indexed="64"/>
      </patternFill>
    </fill>
    <fill>
      <patternFill patternType="solid">
        <fgColor indexed="27"/>
        <bgColor indexed="64"/>
      </patternFill>
    </fill>
    <fill>
      <patternFill patternType="solid">
        <fgColor indexed="12"/>
        <bgColor indexed="64"/>
      </patternFill>
    </fill>
    <fill>
      <patternFill patternType="solid">
        <fgColor indexed="62"/>
        <bgColor indexed="64"/>
      </patternFill>
    </fill>
    <fill>
      <patternFill patternType="solid">
        <fgColor indexed="17"/>
        <bgColor indexed="64"/>
      </patternFill>
    </fill>
    <fill>
      <patternFill patternType="solid">
        <fgColor indexed="11"/>
        <bgColor indexed="64"/>
      </patternFill>
    </fill>
    <fill>
      <patternFill patternType="solid">
        <fgColor indexed="51"/>
        <bgColor indexed="64"/>
      </patternFill>
    </fill>
    <fill>
      <patternFill patternType="solid">
        <fgColor indexed="23"/>
        <bgColor indexed="64"/>
      </patternFill>
    </fill>
    <fill>
      <patternFill patternType="solid">
        <fgColor rgb="FFC6EFCE"/>
      </patternFill>
    </fill>
    <fill>
      <patternFill patternType="solid">
        <fgColor rgb="FFFFFFCC"/>
      </patternFill>
    </fill>
    <fill>
      <patternFill patternType="solid">
        <fgColor theme="6" tint="0.79998168889431442"/>
        <bgColor indexed="64"/>
      </patternFill>
    </fill>
  </fills>
  <borders count="9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49"/>
      </left>
      <right style="medium">
        <color indexed="49"/>
      </right>
      <top style="medium">
        <color indexed="49"/>
      </top>
      <bottom style="thick">
        <color indexed="49"/>
      </bottom>
      <diagonal/>
    </border>
    <border>
      <left/>
      <right style="medium">
        <color indexed="49"/>
      </right>
      <top style="medium">
        <color indexed="49"/>
      </top>
      <bottom style="thick">
        <color indexed="49"/>
      </bottom>
      <diagonal/>
    </border>
    <border>
      <left/>
      <right style="medium">
        <color indexed="49"/>
      </right>
      <top/>
      <bottom style="thick">
        <color indexed="49"/>
      </bottom>
      <diagonal/>
    </border>
    <border>
      <left style="medium">
        <color indexed="49"/>
      </left>
      <right style="medium">
        <color indexed="49"/>
      </right>
      <top/>
      <bottom style="medium">
        <color indexed="49"/>
      </bottom>
      <diagonal/>
    </border>
    <border>
      <left/>
      <right style="medium">
        <color indexed="49"/>
      </right>
      <top/>
      <bottom style="medium">
        <color indexed="49"/>
      </bottom>
      <diagonal/>
    </border>
    <border>
      <left/>
      <right style="medium">
        <color indexed="49"/>
      </right>
      <top/>
      <bottom/>
      <diagonal/>
    </border>
    <border>
      <left style="medium">
        <color indexed="49"/>
      </left>
      <right style="medium">
        <color indexed="49"/>
      </right>
      <top style="medium">
        <color indexed="49"/>
      </top>
      <bottom/>
      <diagonal/>
    </border>
    <border>
      <left style="medium">
        <color indexed="49"/>
      </left>
      <right style="medium">
        <color indexed="49"/>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49"/>
      </left>
      <right style="medium">
        <color indexed="49"/>
      </right>
      <top style="medium">
        <color indexed="49"/>
      </top>
      <bottom style="medium">
        <color indexed="49"/>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49"/>
      </left>
      <right/>
      <top style="medium">
        <color indexed="49"/>
      </top>
      <bottom style="thick">
        <color indexed="49"/>
      </bottom>
      <diagonal/>
    </border>
    <border>
      <left/>
      <right/>
      <top style="medium">
        <color indexed="49"/>
      </top>
      <bottom style="thick">
        <color indexed="49"/>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170" fontId="1" fillId="0" borderId="0" applyFont="0" applyFill="0" applyBorder="0" applyAlignment="0" applyProtection="0"/>
    <xf numFmtId="214" fontId="1" fillId="0" borderId="0" applyFont="0" applyFill="0" applyBorder="0" applyAlignment="0" applyProtection="0"/>
    <xf numFmtId="0" fontId="78" fillId="22" borderId="0" applyNumberFormat="0" applyBorder="0" applyAlignment="0" applyProtection="0"/>
    <xf numFmtId="0" fontId="7" fillId="0" borderId="0" applyNumberFormat="0" applyFill="0" applyBorder="0" applyAlignment="0" applyProtection="0">
      <alignment vertical="top"/>
      <protection locked="0"/>
    </xf>
    <xf numFmtId="0" fontId="1" fillId="0" borderId="0"/>
    <xf numFmtId="0" fontId="37" fillId="23" borderId="90" applyNumberFormat="0" applyFont="0" applyAlignment="0" applyProtection="0"/>
  </cellStyleXfs>
  <cellXfs count="525">
    <xf numFmtId="0" fontId="0" fillId="0" borderId="0" xfId="0"/>
    <xf numFmtId="0" fontId="2" fillId="0" borderId="0" xfId="0" applyFont="1"/>
    <xf numFmtId="0" fontId="0" fillId="2" borderId="0" xfId="0" applyFill="1"/>
    <xf numFmtId="0" fontId="3" fillId="0" borderId="0" xfId="0" applyFont="1"/>
    <xf numFmtId="0" fontId="0" fillId="0" borderId="0" xfId="0" applyBorder="1"/>
    <xf numFmtId="0" fontId="0" fillId="2" borderId="0" xfId="0" applyFill="1" applyBorder="1"/>
    <xf numFmtId="0" fontId="0" fillId="2" borderId="1" xfId="0" applyFill="1" applyBorder="1"/>
    <xf numFmtId="0" fontId="0" fillId="0" borderId="2" xfId="0" applyBorder="1"/>
    <xf numFmtId="0" fontId="0" fillId="2" borderId="2" xfId="0" applyFill="1" applyBorder="1"/>
    <xf numFmtId="0" fontId="0" fillId="3" borderId="2" xfId="0" applyFill="1" applyBorder="1"/>
    <xf numFmtId="0" fontId="0" fillId="4" borderId="2" xfId="0" applyFill="1" applyBorder="1"/>
    <xf numFmtId="0" fontId="0" fillId="0" borderId="0" xfId="0" applyFill="1"/>
    <xf numFmtId="0" fontId="0" fillId="0" borderId="2" xfId="0" applyFill="1" applyBorder="1"/>
    <xf numFmtId="0" fontId="4" fillId="0" borderId="0" xfId="0" applyFont="1" applyAlignment="1">
      <alignment horizontal="left" indent="1"/>
    </xf>
    <xf numFmtId="0" fontId="0" fillId="4" borderId="0" xfId="0" applyFill="1" applyBorder="1"/>
    <xf numFmtId="0" fontId="0" fillId="4" borderId="3" xfId="0" applyFill="1" applyBorder="1"/>
    <xf numFmtId="0" fontId="0" fillId="3" borderId="4" xfId="0" applyFill="1" applyBorder="1"/>
    <xf numFmtId="0" fontId="0" fillId="3" borderId="5" xfId="0" applyFill="1" applyBorder="1"/>
    <xf numFmtId="0" fontId="6" fillId="0" borderId="2" xfId="0" applyFont="1" applyBorder="1"/>
    <xf numFmtId="0" fontId="6" fillId="0" borderId="0" xfId="0" applyFont="1"/>
    <xf numFmtId="174" fontId="6" fillId="0" borderId="2" xfId="0" applyNumberFormat="1" applyFont="1" applyBorder="1" applyAlignment="1">
      <alignment horizontal="center" textRotation="90"/>
    </xf>
    <xf numFmtId="174" fontId="6" fillId="2" borderId="2" xfId="0" applyNumberFormat="1" applyFont="1" applyFill="1" applyBorder="1" applyAlignment="1">
      <alignment horizontal="center" textRotation="90"/>
    </xf>
    <xf numFmtId="174" fontId="6" fillId="0" borderId="2" xfId="0" applyNumberFormat="1" applyFont="1" applyFill="1" applyBorder="1" applyAlignment="1">
      <alignment horizontal="center" textRotation="90"/>
    </xf>
    <xf numFmtId="0" fontId="0" fillId="2" borderId="0" xfId="0" applyFill="1" applyAlignment="1">
      <alignment wrapText="1"/>
    </xf>
    <xf numFmtId="0" fontId="0" fillId="2" borderId="0" xfId="0" applyFill="1" applyAlignment="1">
      <alignment horizontal="center"/>
    </xf>
    <xf numFmtId="0" fontId="0" fillId="5" borderId="2" xfId="0" applyFill="1" applyBorder="1" applyAlignment="1">
      <alignment horizontal="center" vertical="center" textRotation="90"/>
    </xf>
    <xf numFmtId="0" fontId="0" fillId="2" borderId="0" xfId="0" applyFill="1" applyAlignment="1">
      <alignment horizontal="center" vertical="center" textRotation="90" wrapText="1"/>
    </xf>
    <xf numFmtId="0" fontId="0" fillId="0" borderId="6" xfId="0" applyBorder="1" applyAlignment="1">
      <alignment horizontal="center"/>
    </xf>
    <xf numFmtId="0" fontId="0" fillId="0" borderId="6" xfId="0" applyBorder="1" applyAlignment="1">
      <alignment horizontal="center" wrapText="1"/>
    </xf>
    <xf numFmtId="0" fontId="0" fillId="6" borderId="7" xfId="0" applyFill="1" applyBorder="1"/>
    <xf numFmtId="0" fontId="0" fillId="6" borderId="8" xfId="0" applyFill="1" applyBorder="1"/>
    <xf numFmtId="0" fontId="0" fillId="6" borderId="9" xfId="0" applyFill="1" applyBorder="1"/>
    <xf numFmtId="0" fontId="0" fillId="0" borderId="6" xfId="0" applyBorder="1" applyAlignment="1">
      <alignment horizontal="center" vertical="center"/>
    </xf>
    <xf numFmtId="0" fontId="0" fillId="0" borderId="10" xfId="0" applyBorder="1" applyAlignment="1">
      <alignment horizontal="center"/>
    </xf>
    <xf numFmtId="0" fontId="0" fillId="0" borderId="10" xfId="0" applyBorder="1" applyAlignment="1">
      <alignment wrapText="1"/>
    </xf>
    <xf numFmtId="0" fontId="0" fillId="6" borderId="11" xfId="0" applyFill="1" applyBorder="1"/>
    <xf numFmtId="0" fontId="0" fillId="6" borderId="12" xfId="0" applyFill="1" applyBorder="1"/>
    <xf numFmtId="0" fontId="0" fillId="6" borderId="13" xfId="0" applyFill="1" applyBorder="1"/>
    <xf numFmtId="0" fontId="0" fillId="0" borderId="10" xfId="0" applyBorder="1" applyAlignment="1">
      <alignment horizontal="center" vertical="center"/>
    </xf>
    <xf numFmtId="0" fontId="0" fillId="2" borderId="0" xfId="0" applyFill="1" applyAlignment="1">
      <alignment vertical="center"/>
    </xf>
    <xf numFmtId="0" fontId="0" fillId="0" borderId="10" xfId="0" applyBorder="1" applyAlignment="1">
      <alignment vertical="center" wrapText="1"/>
    </xf>
    <xf numFmtId="0" fontId="0" fillId="6" borderId="11"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0" fillId="2" borderId="0" xfId="0" applyFill="1" applyAlignment="1">
      <alignment vertical="center" wrapText="1"/>
    </xf>
    <xf numFmtId="0" fontId="0" fillId="0" borderId="0" xfId="0" applyFill="1" applyAlignment="1">
      <alignment vertical="center"/>
    </xf>
    <xf numFmtId="0" fontId="0" fillId="0" borderId="0" xfId="0" applyAlignment="1">
      <alignment vertical="center"/>
    </xf>
    <xf numFmtId="0" fontId="0" fillId="0" borderId="10" xfId="0" applyBorder="1" applyAlignment="1">
      <alignment horizontal="left" vertical="center" wrapText="1"/>
    </xf>
    <xf numFmtId="0" fontId="0" fillId="0" borderId="10" xfId="0" applyBorder="1"/>
    <xf numFmtId="0" fontId="0" fillId="0" borderId="10" xfId="0" applyBorder="1" applyAlignment="1">
      <alignment horizontal="left" wrapText="1"/>
    </xf>
    <xf numFmtId="0" fontId="0" fillId="2" borderId="14" xfId="0" applyFill="1" applyBorder="1" applyAlignment="1">
      <alignment horizontal="left" wrapText="1"/>
    </xf>
    <xf numFmtId="0" fontId="0" fillId="0" borderId="10" xfId="0" applyBorder="1" applyAlignment="1">
      <alignment vertical="center"/>
    </xf>
    <xf numFmtId="0" fontId="0" fillId="0" borderId="15" xfId="0" applyBorder="1" applyAlignment="1">
      <alignment horizontal="center"/>
    </xf>
    <xf numFmtId="0" fontId="0" fillId="0" borderId="15" xfId="0" applyBorder="1" applyAlignment="1">
      <alignment wrapText="1"/>
    </xf>
    <xf numFmtId="0" fontId="0" fillId="6" borderId="16" xfId="0" applyFill="1" applyBorder="1"/>
    <xf numFmtId="0" fontId="0" fillId="6" borderId="17" xfId="0" applyFill="1" applyBorder="1"/>
    <xf numFmtId="0" fontId="0" fillId="6" borderId="18" xfId="0" applyFill="1" applyBorder="1"/>
    <xf numFmtId="0" fontId="0" fillId="0" borderId="0" xfId="0" applyFill="1" applyAlignment="1">
      <alignment horizontal="left"/>
    </xf>
    <xf numFmtId="0" fontId="0" fillId="0" borderId="0" xfId="0" applyAlignment="1">
      <alignment horizontal="left"/>
    </xf>
    <xf numFmtId="0" fontId="0" fillId="2" borderId="0" xfId="0" applyFill="1" applyBorder="1" applyAlignment="1">
      <alignment horizontal="center"/>
    </xf>
    <xf numFmtId="0" fontId="0" fillId="2" borderId="0" xfId="0" applyFill="1" applyBorder="1" applyAlignment="1">
      <alignment wrapText="1"/>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wrapText="1"/>
    </xf>
    <xf numFmtId="0" fontId="0" fillId="0" borderId="0" xfId="0" applyBorder="1" applyAlignment="1">
      <alignment horizontal="center"/>
    </xf>
    <xf numFmtId="0" fontId="0" fillId="0" borderId="0" xfId="0" applyBorder="1" applyAlignment="1">
      <alignment wrapText="1"/>
    </xf>
    <xf numFmtId="0" fontId="2" fillId="0" borderId="0" xfId="0" applyFont="1" applyAlignment="1">
      <alignment horizontal="left"/>
    </xf>
    <xf numFmtId="0" fontId="9" fillId="0" borderId="0" xfId="0" applyFont="1" applyFill="1" applyBorder="1" applyAlignment="1">
      <alignment horizontal="left"/>
    </xf>
    <xf numFmtId="0" fontId="9" fillId="0" borderId="0" xfId="0" applyFont="1" applyBorder="1" applyAlignment="1">
      <alignment horizontal="left"/>
    </xf>
    <xf numFmtId="0" fontId="0" fillId="2" borderId="0" xfId="0" applyFill="1" applyAlignment="1">
      <alignment horizontal="left"/>
    </xf>
    <xf numFmtId="0" fontId="2" fillId="2" borderId="0" xfId="0" applyFont="1" applyFill="1" applyAlignment="1">
      <alignment horizontal="left"/>
    </xf>
    <xf numFmtId="0" fontId="0" fillId="0" borderId="0" xfId="0" applyFill="1" applyAlignment="1"/>
    <xf numFmtId="0" fontId="0" fillId="2" borderId="0" xfId="0" applyFill="1" applyAlignment="1"/>
    <xf numFmtId="0" fontId="2" fillId="2" borderId="0" xfId="0" applyFont="1" applyFill="1" applyAlignment="1">
      <alignment horizontal="center"/>
    </xf>
    <xf numFmtId="0" fontId="0" fillId="0" borderId="0" xfId="0" applyAlignment="1"/>
    <xf numFmtId="0" fontId="10" fillId="2" borderId="0" xfId="0" applyFont="1" applyFill="1" applyAlignment="1">
      <alignment horizontal="center"/>
    </xf>
    <xf numFmtId="0" fontId="0" fillId="2" borderId="19" xfId="0" applyFill="1" applyBorder="1"/>
    <xf numFmtId="0" fontId="0" fillId="2" borderId="20" xfId="0" applyFill="1" applyBorder="1"/>
    <xf numFmtId="0" fontId="0" fillId="2" borderId="21" xfId="0" applyFill="1" applyBorder="1"/>
    <xf numFmtId="0" fontId="0" fillId="2" borderId="14" xfId="0" applyFill="1" applyBorder="1"/>
    <xf numFmtId="0" fontId="0" fillId="2" borderId="22" xfId="0" applyFill="1" applyBorder="1"/>
    <xf numFmtId="0" fontId="0" fillId="2" borderId="23" xfId="0" applyFill="1" applyBorder="1"/>
    <xf numFmtId="0" fontId="0" fillId="2" borderId="24" xfId="0" applyFill="1" applyBorder="1"/>
    <xf numFmtId="0" fontId="13" fillId="0" borderId="0" xfId="0" applyFont="1"/>
    <xf numFmtId="0" fontId="2" fillId="0" borderId="0" xfId="0" applyFont="1" applyAlignment="1">
      <alignment horizontal="center"/>
    </xf>
    <xf numFmtId="0" fontId="15" fillId="0" borderId="0" xfId="0" applyFont="1"/>
    <xf numFmtId="0" fontId="12" fillId="0" borderId="25" xfId="0" applyFont="1" applyBorder="1" applyAlignment="1">
      <alignment vertical="top" wrapText="1"/>
    </xf>
    <xf numFmtId="0" fontId="12" fillId="0" borderId="2" xfId="0" applyFont="1" applyBorder="1" applyAlignment="1">
      <alignment vertical="top" wrapText="1"/>
    </xf>
    <xf numFmtId="0" fontId="12" fillId="0" borderId="26" xfId="0" applyFont="1" applyBorder="1" applyAlignment="1">
      <alignment vertical="top" wrapText="1"/>
    </xf>
    <xf numFmtId="0" fontId="12" fillId="0" borderId="27" xfId="0" applyFont="1" applyBorder="1" applyAlignment="1">
      <alignment vertical="top" wrapText="1"/>
    </xf>
    <xf numFmtId="0" fontId="0" fillId="0" borderId="0" xfId="0" applyAlignment="1">
      <alignment horizontal="center" vertical="center"/>
    </xf>
    <xf numFmtId="0" fontId="19" fillId="0" borderId="0" xfId="0" applyFont="1" applyFill="1" applyAlignment="1">
      <alignment horizontal="center" vertical="center" wrapText="1"/>
    </xf>
    <xf numFmtId="0" fontId="21" fillId="5" borderId="0" xfId="5" applyFont="1" applyFill="1" applyBorder="1" applyAlignment="1">
      <alignment horizontal="center" vertical="center"/>
    </xf>
    <xf numFmtId="0" fontId="0" fillId="0" borderId="0" xfId="0" applyBorder="1" applyAlignment="1"/>
    <xf numFmtId="0" fontId="15" fillId="0" borderId="0" xfId="0" applyFont="1" applyAlignment="1">
      <alignment wrapText="1"/>
    </xf>
    <xf numFmtId="0" fontId="23" fillId="0" borderId="0" xfId="5" applyFont="1" applyFill="1" applyBorder="1" applyAlignment="1">
      <alignment horizontal="center" vertical="center" wrapText="1"/>
    </xf>
    <xf numFmtId="0" fontId="25" fillId="7" borderId="28" xfId="0" applyFont="1" applyFill="1" applyBorder="1" applyAlignment="1">
      <alignment horizontal="center" vertical="center" wrapText="1"/>
    </xf>
    <xf numFmtId="0" fontId="26" fillId="8" borderId="29" xfId="5" applyFont="1" applyFill="1" applyBorder="1" applyAlignment="1">
      <alignment horizontal="center" vertical="center"/>
    </xf>
    <xf numFmtId="0" fontId="27" fillId="9" borderId="29" xfId="5" applyFont="1" applyFill="1" applyBorder="1" applyAlignment="1">
      <alignment horizontal="center" vertical="center"/>
    </xf>
    <xf numFmtId="0" fontId="27" fillId="9" borderId="28" xfId="5" applyFont="1" applyFill="1" applyBorder="1" applyAlignment="1">
      <alignment horizontal="center" vertical="center"/>
    </xf>
    <xf numFmtId="0" fontId="26" fillId="4" borderId="2" xfId="5" applyFont="1" applyFill="1" applyBorder="1" applyAlignment="1">
      <alignment horizontal="center" vertical="center"/>
    </xf>
    <xf numFmtId="0" fontId="26" fillId="8" borderId="2" xfId="5" applyFont="1" applyFill="1" applyBorder="1" applyAlignment="1">
      <alignment horizontal="center" vertical="center"/>
    </xf>
    <xf numFmtId="0" fontId="27" fillId="9" borderId="30" xfId="5" applyFont="1" applyFill="1" applyBorder="1" applyAlignment="1">
      <alignment horizontal="center" vertical="center"/>
    </xf>
    <xf numFmtId="0" fontId="26" fillId="8" borderId="30" xfId="5" applyFont="1" applyFill="1" applyBorder="1" applyAlignment="1">
      <alignment horizontal="center" vertical="center"/>
    </xf>
    <xf numFmtId="0" fontId="26" fillId="6" borderId="31" xfId="5" applyFont="1" applyFill="1" applyBorder="1" applyAlignment="1">
      <alignment horizontal="center" vertical="center"/>
    </xf>
    <xf numFmtId="0" fontId="28" fillId="0" borderId="0" xfId="5" applyFont="1" applyFill="1" applyBorder="1" applyAlignment="1">
      <alignment horizontal="center" vertical="center" wrapText="1"/>
    </xf>
    <xf numFmtId="0" fontId="29" fillId="0" borderId="0" xfId="0" applyFont="1" applyFill="1" applyAlignment="1">
      <alignment horizontal="center"/>
    </xf>
    <xf numFmtId="0" fontId="29" fillId="5" borderId="0" xfId="0" applyFont="1" applyFill="1" applyAlignment="1">
      <alignment horizontal="center"/>
    </xf>
    <xf numFmtId="0" fontId="30" fillId="9" borderId="32" xfId="0" applyFont="1" applyFill="1" applyBorder="1" applyAlignment="1">
      <alignment horizontal="left"/>
    </xf>
    <xf numFmtId="0" fontId="30" fillId="8" borderId="0" xfId="0" applyFont="1" applyFill="1" applyBorder="1" applyAlignment="1">
      <alignment horizontal="left"/>
    </xf>
    <xf numFmtId="0" fontId="30" fillId="10" borderId="0" xfId="0" applyFont="1" applyFill="1" applyBorder="1" applyAlignment="1">
      <alignment horizontal="left"/>
    </xf>
    <xf numFmtId="0" fontId="30" fillId="11" borderId="0" xfId="0" applyFont="1" applyFill="1" applyBorder="1" applyAlignment="1">
      <alignment horizontal="left"/>
    </xf>
    <xf numFmtId="0" fontId="30" fillId="6" borderId="4"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0" fillId="0" borderId="0" xfId="0" applyFill="1" applyAlignment="1">
      <alignment horizontal="center"/>
    </xf>
    <xf numFmtId="0" fontId="0" fillId="0" borderId="0" xfId="0" applyAlignment="1">
      <alignment horizontal="center"/>
    </xf>
    <xf numFmtId="0" fontId="12" fillId="5" borderId="0" xfId="5" applyFont="1" applyFill="1" applyBorder="1" applyAlignment="1">
      <alignment horizontal="left" vertical="center" wrapText="1"/>
    </xf>
    <xf numFmtId="0" fontId="20" fillId="0" borderId="0" xfId="0" quotePrefix="1" applyFont="1" applyFill="1" applyBorder="1" applyAlignment="1">
      <alignment horizontal="left" vertical="center" wrapText="1"/>
    </xf>
    <xf numFmtId="0" fontId="31" fillId="12" borderId="33" xfId="0" applyFont="1" applyFill="1" applyBorder="1"/>
    <xf numFmtId="0" fontId="31" fillId="12" borderId="32" xfId="0" applyFont="1" applyFill="1" applyBorder="1"/>
    <xf numFmtId="0" fontId="31" fillId="12" borderId="34" xfId="0" applyFont="1" applyFill="1" applyBorder="1"/>
    <xf numFmtId="0" fontId="0" fillId="12" borderId="2" xfId="0" applyFill="1" applyBorder="1"/>
    <xf numFmtId="0" fontId="32" fillId="0" borderId="2" xfId="0" applyFont="1" applyBorder="1"/>
    <xf numFmtId="0" fontId="0" fillId="0" borderId="0" xfId="0" applyAlignment="1">
      <alignment wrapText="1"/>
    </xf>
    <xf numFmtId="0" fontId="36" fillId="0" borderId="0" xfId="0" applyFont="1"/>
    <xf numFmtId="0" fontId="35" fillId="0" borderId="0" xfId="0" applyFont="1" applyFill="1" applyBorder="1" applyAlignment="1">
      <alignment horizontal="center" vertical="top" wrapText="1"/>
    </xf>
    <xf numFmtId="0" fontId="34" fillId="0" borderId="0" xfId="0" applyFont="1" applyFill="1" applyBorder="1" applyAlignment="1">
      <alignment horizontal="center" vertical="top" wrapText="1"/>
    </xf>
    <xf numFmtId="0" fontId="33" fillId="0" borderId="0" xfId="0" applyFont="1" applyFill="1" applyBorder="1" applyAlignment="1">
      <alignment vertical="top" wrapText="1"/>
    </xf>
    <xf numFmtId="0" fontId="35" fillId="13" borderId="2" xfId="0" applyFont="1" applyFill="1" applyBorder="1" applyAlignment="1">
      <alignment vertical="top" wrapText="1"/>
    </xf>
    <xf numFmtId="0" fontId="34" fillId="0" borderId="2" xfId="0" applyFont="1" applyBorder="1" applyAlignment="1">
      <alignment horizontal="center" vertical="top" wrapText="1"/>
    </xf>
    <xf numFmtId="0" fontId="35" fillId="13" borderId="15" xfId="0" applyFont="1" applyFill="1" applyBorder="1" applyAlignment="1">
      <alignment vertical="top" wrapText="1"/>
    </xf>
    <xf numFmtId="0" fontId="33" fillId="14" borderId="2" xfId="0" applyFont="1" applyFill="1" applyBorder="1" applyAlignment="1">
      <alignment vertical="top" wrapText="1"/>
    </xf>
    <xf numFmtId="0" fontId="34" fillId="14" borderId="2" xfId="0" applyFont="1" applyFill="1" applyBorder="1" applyAlignment="1">
      <alignment vertical="top" wrapText="1"/>
    </xf>
    <xf numFmtId="0" fontId="34" fillId="3" borderId="2" xfId="0" applyFont="1" applyFill="1" applyBorder="1" applyAlignment="1">
      <alignment vertical="top" wrapText="1"/>
    </xf>
    <xf numFmtId="0" fontId="33" fillId="14" borderId="2" xfId="0" applyFont="1" applyFill="1" applyBorder="1" applyAlignment="1">
      <alignment horizontal="center" vertical="top" wrapText="1"/>
    </xf>
    <xf numFmtId="0" fontId="37" fillId="0" borderId="0" xfId="0" applyFont="1" applyAlignment="1">
      <alignment horizontal="center"/>
    </xf>
    <xf numFmtId="0" fontId="38" fillId="0" borderId="0" xfId="0" applyFont="1" applyAlignment="1">
      <alignment horizontal="center"/>
    </xf>
    <xf numFmtId="0" fontId="0" fillId="0" borderId="0" xfId="0" applyAlignment="1">
      <alignment horizontal="center" wrapText="1"/>
    </xf>
    <xf numFmtId="0" fontId="2" fillId="0" borderId="0" xfId="0" applyFont="1" applyAlignment="1">
      <alignment horizontal="center" vertical="center" wrapText="1"/>
    </xf>
    <xf numFmtId="0" fontId="0" fillId="0" borderId="35" xfId="0" applyBorder="1"/>
    <xf numFmtId="0" fontId="0" fillId="0" borderId="36" xfId="0" applyBorder="1"/>
    <xf numFmtId="0" fontId="0" fillId="0" borderId="31" xfId="0" applyBorder="1"/>
    <xf numFmtId="0" fontId="0" fillId="0" borderId="35" xfId="0" applyBorder="1" applyAlignment="1">
      <alignment vertical="top" wrapText="1"/>
    </xf>
    <xf numFmtId="0" fontId="2" fillId="0" borderId="0" xfId="0" applyFont="1" applyAlignment="1">
      <alignment horizontal="left" vertical="center" wrapText="1"/>
    </xf>
    <xf numFmtId="0" fontId="0" fillId="0" borderId="0" xfId="0" applyAlignment="1">
      <alignment horizontal="left" wrapText="1"/>
    </xf>
    <xf numFmtId="0" fontId="13" fillId="0" borderId="0" xfId="0" applyFont="1" applyAlignment="1">
      <alignment horizontal="center"/>
    </xf>
    <xf numFmtId="0" fontId="38" fillId="0" borderId="0" xfId="0" applyFont="1" applyFill="1" applyAlignment="1">
      <alignment horizontal="center"/>
    </xf>
    <xf numFmtId="0" fontId="37" fillId="0" borderId="0" xfId="0" applyFont="1" applyFill="1" applyAlignment="1">
      <alignment horizontal="center"/>
    </xf>
    <xf numFmtId="0" fontId="13" fillId="0" borderId="0" xfId="0" applyFont="1" applyFill="1" applyAlignment="1">
      <alignment horizontal="center"/>
    </xf>
    <xf numFmtId="0" fontId="33" fillId="4" borderId="2" xfId="0" applyFont="1" applyFill="1" applyBorder="1" applyAlignment="1">
      <alignment vertical="top" wrapText="1"/>
    </xf>
    <xf numFmtId="0" fontId="34" fillId="7" borderId="37" xfId="0" applyFont="1" applyFill="1" applyBorder="1" applyAlignment="1">
      <alignment horizontal="center" vertical="top" wrapText="1"/>
    </xf>
    <xf numFmtId="0" fontId="34" fillId="7" borderId="38" xfId="0" applyFont="1" applyFill="1" applyBorder="1" applyAlignment="1">
      <alignment horizontal="center" vertical="top" wrapText="1"/>
    </xf>
    <xf numFmtId="0" fontId="44" fillId="7" borderId="38" xfId="0" applyFont="1" applyFill="1" applyBorder="1" applyAlignment="1">
      <alignment horizontal="center" vertical="top" wrapText="1"/>
    </xf>
    <xf numFmtId="0" fontId="44" fillId="7" borderId="39" xfId="0" applyFont="1" applyFill="1" applyBorder="1" applyAlignment="1">
      <alignment horizontal="center" vertical="top" textRotation="90" wrapText="1"/>
    </xf>
    <xf numFmtId="0" fontId="47" fillId="7" borderId="39" xfId="0" applyFont="1" applyFill="1" applyBorder="1" applyAlignment="1">
      <alignment horizontal="center" vertical="top" textRotation="90" wrapText="1"/>
    </xf>
    <xf numFmtId="0" fontId="44" fillId="7" borderId="39" xfId="0" applyFont="1" applyFill="1" applyBorder="1" applyAlignment="1">
      <alignment horizontal="center" vertical="top" wrapText="1"/>
    </xf>
    <xf numFmtId="0" fontId="44" fillId="15" borderId="40" xfId="0" applyFont="1" applyFill="1" applyBorder="1" applyAlignment="1">
      <alignment horizontal="center" vertical="top" wrapText="1"/>
    </xf>
    <xf numFmtId="0" fontId="49" fillId="15" borderId="41" xfId="0" applyFont="1" applyFill="1" applyBorder="1" applyAlignment="1">
      <alignment vertical="top" wrapText="1"/>
    </xf>
    <xf numFmtId="0" fontId="49" fillId="15" borderId="41" xfId="0" applyFont="1" applyFill="1" applyBorder="1" applyAlignment="1">
      <alignment horizontal="center" vertical="top" wrapText="1"/>
    </xf>
    <xf numFmtId="0" fontId="44" fillId="0" borderId="40" xfId="0" applyFont="1" applyBorder="1" applyAlignment="1">
      <alignment horizontal="center" vertical="top" wrapText="1"/>
    </xf>
    <xf numFmtId="0" fontId="49" fillId="0" borderId="41" xfId="0" applyFont="1" applyBorder="1" applyAlignment="1">
      <alignment vertical="top" wrapText="1"/>
    </xf>
    <xf numFmtId="0" fontId="49" fillId="0" borderId="41" xfId="0" applyFont="1" applyBorder="1" applyAlignment="1">
      <alignment horizontal="center" vertical="top" wrapText="1"/>
    </xf>
    <xf numFmtId="0" fontId="44" fillId="0" borderId="41" xfId="0" applyFont="1" applyBorder="1" applyAlignment="1">
      <alignment horizontal="center" vertical="top" wrapText="1"/>
    </xf>
    <xf numFmtId="0" fontId="44" fillId="0" borderId="41" xfId="0" applyFont="1" applyBorder="1" applyAlignment="1">
      <alignment vertical="top" wrapText="1"/>
    </xf>
    <xf numFmtId="0" fontId="0" fillId="0" borderId="0" xfId="0" applyAlignment="1">
      <alignment vertical="top" wrapText="1"/>
    </xf>
    <xf numFmtId="0" fontId="44" fillId="7" borderId="42" xfId="0" applyFont="1" applyFill="1" applyBorder="1" applyAlignment="1">
      <alignment horizontal="center" vertical="top" wrapText="1"/>
    </xf>
    <xf numFmtId="0" fontId="49" fillId="15" borderId="41" xfId="0" applyFont="1" applyFill="1" applyBorder="1" applyAlignment="1">
      <alignment horizontal="left" vertical="top" wrapText="1"/>
    </xf>
    <xf numFmtId="0" fontId="49" fillId="0" borderId="41" xfId="0" applyFont="1" applyBorder="1" applyAlignment="1">
      <alignment horizontal="left" vertical="top" wrapText="1"/>
    </xf>
    <xf numFmtId="0" fontId="49" fillId="0" borderId="43" xfId="0" applyFont="1" applyBorder="1" applyAlignment="1">
      <alignment horizontal="left" vertical="top" wrapText="1"/>
    </xf>
    <xf numFmtId="0" fontId="49" fillId="0" borderId="44" xfId="0" applyFont="1" applyBorder="1" applyAlignment="1">
      <alignment horizontal="left" vertical="top" wrapText="1"/>
    </xf>
    <xf numFmtId="0" fontId="49" fillId="0" borderId="40" xfId="0" applyFont="1" applyBorder="1" applyAlignment="1">
      <alignment horizontal="left" vertical="top" wrapText="1"/>
    </xf>
    <xf numFmtId="0" fontId="46" fillId="0" borderId="45" xfId="0" applyFont="1" applyBorder="1" applyAlignment="1">
      <alignment vertical="top" wrapText="1"/>
    </xf>
    <xf numFmtId="0" fontId="6" fillId="0" borderId="0" xfId="0" applyFont="1" applyAlignment="1"/>
    <xf numFmtId="0" fontId="46" fillId="0" borderId="46" xfId="0" applyFont="1" applyBorder="1" applyAlignment="1">
      <alignment vertical="top" wrapText="1"/>
    </xf>
    <xf numFmtId="0" fontId="46" fillId="0" borderId="47" xfId="0" applyFont="1" applyBorder="1" applyAlignment="1">
      <alignment vertical="top" wrapText="1"/>
    </xf>
    <xf numFmtId="0" fontId="55" fillId="0" borderId="5" xfId="0" applyFont="1" applyBorder="1" applyAlignment="1">
      <alignment horizontal="left" vertical="top" wrapText="1"/>
    </xf>
    <xf numFmtId="0" fontId="55" fillId="0" borderId="3" xfId="0" applyFont="1" applyBorder="1" applyAlignment="1">
      <alignment horizontal="left" vertical="top" wrapText="1"/>
    </xf>
    <xf numFmtId="0" fontId="52" fillId="0" borderId="45" xfId="0" applyFont="1" applyBorder="1" applyAlignment="1">
      <alignment vertical="top" wrapText="1"/>
    </xf>
    <xf numFmtId="0" fontId="52" fillId="0" borderId="47" xfId="0" applyFont="1" applyBorder="1" applyAlignment="1">
      <alignment vertical="top" wrapText="1"/>
    </xf>
    <xf numFmtId="0" fontId="52" fillId="0" borderId="46" xfId="0" applyFont="1" applyBorder="1" applyAlignment="1">
      <alignment vertical="top" wrapText="1"/>
    </xf>
    <xf numFmtId="0" fontId="48" fillId="0" borderId="45" xfId="0" applyFont="1" applyBorder="1" applyAlignment="1">
      <alignment vertical="top" wrapText="1"/>
    </xf>
    <xf numFmtId="0" fontId="48" fillId="0" borderId="46" xfId="0" applyFont="1" applyBorder="1" applyAlignment="1">
      <alignment vertical="top" wrapText="1"/>
    </xf>
    <xf numFmtId="0" fontId="52" fillId="0" borderId="48" xfId="0" applyFont="1" applyBorder="1" applyAlignment="1">
      <alignment vertical="top" wrapText="1"/>
    </xf>
    <xf numFmtId="0" fontId="53" fillId="0" borderId="45" xfId="0" applyFont="1" applyBorder="1" applyAlignment="1">
      <alignment vertical="top" wrapText="1"/>
    </xf>
    <xf numFmtId="0" fontId="53" fillId="0" borderId="47" xfId="0" applyFont="1" applyBorder="1" applyAlignment="1">
      <alignment vertical="top" wrapText="1"/>
    </xf>
    <xf numFmtId="0" fontId="48" fillId="0" borderId="47" xfId="0" applyFont="1" applyBorder="1" applyAlignment="1">
      <alignment vertical="top" wrapText="1"/>
    </xf>
    <xf numFmtId="0" fontId="55" fillId="0" borderId="47" xfId="0" applyFont="1" applyBorder="1" applyAlignment="1">
      <alignment horizontal="left" vertical="top" wrapText="1"/>
    </xf>
    <xf numFmtId="0" fontId="6" fillId="0" borderId="46" xfId="0" applyFont="1" applyBorder="1" applyAlignment="1">
      <alignment vertical="top" wrapText="1"/>
    </xf>
    <xf numFmtId="0" fontId="48" fillId="0" borderId="47" xfId="0" applyFont="1" applyBorder="1" applyAlignment="1">
      <alignment horizontal="left" vertical="top" wrapText="1"/>
    </xf>
    <xf numFmtId="0" fontId="2" fillId="0" borderId="2" xfId="0" applyFont="1" applyBorder="1" applyAlignment="1">
      <alignment vertical="top" wrapText="1"/>
    </xf>
    <xf numFmtId="0" fontId="13" fillId="0" borderId="0" xfId="0" applyFont="1" applyAlignment="1">
      <alignment horizontal="center" vertical="top" wrapText="1"/>
    </xf>
    <xf numFmtId="0" fontId="42" fillId="0" borderId="0" xfId="0" applyFont="1" applyAlignment="1">
      <alignment vertical="top" wrapText="1"/>
    </xf>
    <xf numFmtId="0" fontId="4" fillId="0" borderId="2" xfId="0" applyFont="1" applyBorder="1" applyAlignment="1">
      <alignment vertical="top" wrapText="1"/>
    </xf>
    <xf numFmtId="0" fontId="58" fillId="0" borderId="0" xfId="0" applyFont="1" applyAlignment="1">
      <alignment vertical="top" wrapText="1"/>
    </xf>
    <xf numFmtId="0" fontId="57" fillId="16" borderId="49" xfId="0" applyFont="1" applyFill="1" applyBorder="1" applyAlignment="1">
      <alignment horizontal="center" vertical="top" wrapText="1"/>
    </xf>
    <xf numFmtId="0" fontId="57" fillId="16" borderId="29" xfId="0" applyFont="1" applyFill="1" applyBorder="1" applyAlignment="1">
      <alignment horizontal="center" vertical="top" wrapText="1"/>
    </xf>
    <xf numFmtId="0" fontId="57" fillId="16" borderId="50" xfId="0" applyFont="1" applyFill="1" applyBorder="1" applyAlignment="1">
      <alignment horizontal="center" vertical="top" wrapText="1"/>
    </xf>
    <xf numFmtId="0" fontId="57" fillId="9" borderId="29" xfId="0" applyFont="1" applyFill="1" applyBorder="1" applyAlignment="1">
      <alignment horizontal="center" vertical="top" wrapText="1"/>
    </xf>
    <xf numFmtId="0" fontId="57" fillId="16" borderId="28" xfId="0" applyFont="1" applyFill="1" applyBorder="1" applyAlignment="1">
      <alignment horizontal="center" vertical="top" wrapText="1"/>
    </xf>
    <xf numFmtId="0" fontId="48" fillId="0" borderId="35" xfId="0" applyFont="1" applyBorder="1" applyAlignment="1">
      <alignment vertical="top" wrapText="1"/>
    </xf>
    <xf numFmtId="0" fontId="0" fillId="0" borderId="36" xfId="0" applyBorder="1" applyAlignment="1">
      <alignment vertical="top" wrapText="1"/>
    </xf>
    <xf numFmtId="0" fontId="57" fillId="17" borderId="50" xfId="0" applyFont="1" applyFill="1" applyBorder="1" applyAlignment="1">
      <alignment horizontal="center" vertical="top" wrapText="1"/>
    </xf>
    <xf numFmtId="0" fontId="57" fillId="17" borderId="29" xfId="0" applyFont="1" applyFill="1" applyBorder="1" applyAlignment="1">
      <alignment horizontal="center" vertical="top" wrapText="1"/>
    </xf>
    <xf numFmtId="0" fontId="0" fillId="0" borderId="51" xfId="0" applyBorder="1"/>
    <xf numFmtId="0" fontId="0" fillId="0" borderId="15" xfId="0" applyBorder="1"/>
    <xf numFmtId="191" fontId="0" fillId="0" borderId="15" xfId="1" applyNumberFormat="1" applyFont="1" applyBorder="1"/>
    <xf numFmtId="191" fontId="0" fillId="0" borderId="52" xfId="1" applyNumberFormat="1" applyFont="1" applyBorder="1"/>
    <xf numFmtId="191" fontId="0" fillId="0" borderId="2" xfId="1" applyNumberFormat="1" applyFont="1" applyBorder="1"/>
    <xf numFmtId="191" fontId="0" fillId="0" borderId="30" xfId="1" applyNumberFormat="1" applyFont="1" applyBorder="1"/>
    <xf numFmtId="191" fontId="0" fillId="0" borderId="31" xfId="1" applyNumberFormat="1" applyFont="1" applyBorder="1"/>
    <xf numFmtId="191" fontId="0" fillId="0" borderId="53" xfId="1" applyNumberFormat="1" applyFont="1" applyBorder="1"/>
    <xf numFmtId="191" fontId="0" fillId="0" borderId="0" xfId="1" applyNumberFormat="1" applyFont="1"/>
    <xf numFmtId="0" fontId="61" fillId="18" borderId="54" xfId="0" applyFont="1" applyFill="1" applyBorder="1" applyAlignment="1">
      <alignment horizontal="center"/>
    </xf>
    <xf numFmtId="0" fontId="61" fillId="18" borderId="55" xfId="0" applyFont="1" applyFill="1" applyBorder="1" applyAlignment="1">
      <alignment horizontal="center"/>
    </xf>
    <xf numFmtId="191" fontId="61" fillId="18" borderId="55" xfId="1" applyNumberFormat="1" applyFont="1" applyFill="1" applyBorder="1" applyAlignment="1">
      <alignment horizontal="center"/>
    </xf>
    <xf numFmtId="191" fontId="61" fillId="18" borderId="56" xfId="1" applyNumberFormat="1" applyFont="1" applyFill="1" applyBorder="1" applyAlignment="1">
      <alignment horizontal="center"/>
    </xf>
    <xf numFmtId="0" fontId="62" fillId="0" borderId="0" xfId="0" applyFont="1" applyAlignment="1">
      <alignment horizontal="center" vertical="center"/>
    </xf>
    <xf numFmtId="0" fontId="57" fillId="13" borderId="2" xfId="0" applyFont="1" applyFill="1" applyBorder="1" applyAlignment="1">
      <alignment horizontal="center" vertical="center" wrapText="1"/>
    </xf>
    <xf numFmtId="0" fontId="0" fillId="0" borderId="51" xfId="0" applyBorder="1" applyAlignment="1">
      <alignment horizontal="center" vertical="center"/>
    </xf>
    <xf numFmtId="0" fontId="0" fillId="0" borderId="15" xfId="0" applyBorder="1" applyAlignment="1">
      <alignment horizontal="center" vertical="center"/>
    </xf>
    <xf numFmtId="0" fontId="2" fillId="0" borderId="2" xfId="0" applyFont="1" applyBorder="1"/>
    <xf numFmtId="17" fontId="49" fillId="15" borderId="44" xfId="0" applyNumberFormat="1" applyFont="1" applyFill="1" applyBorder="1" applyAlignment="1">
      <alignment horizontal="center" vertical="top" wrapText="1"/>
    </xf>
    <xf numFmtId="0" fontId="49" fillId="0" borderId="44" xfId="0" applyFont="1" applyBorder="1" applyAlignment="1">
      <alignment horizontal="center" vertical="top" wrapText="1"/>
    </xf>
    <xf numFmtId="17" fontId="49" fillId="0" borderId="44" xfId="0" applyNumberFormat="1" applyFont="1" applyBorder="1" applyAlignment="1">
      <alignment horizontal="center" vertical="top" wrapText="1"/>
    </xf>
    <xf numFmtId="15" fontId="49" fillId="0" borderId="44" xfId="0" applyNumberFormat="1" applyFont="1" applyBorder="1" applyAlignment="1">
      <alignment horizontal="center" vertical="top" wrapText="1"/>
    </xf>
    <xf numFmtId="15" fontId="49" fillId="15" borderId="44" xfId="0" applyNumberFormat="1" applyFont="1" applyFill="1" applyBorder="1" applyAlignment="1">
      <alignment horizontal="center" vertical="top" wrapText="1"/>
    </xf>
    <xf numFmtId="0" fontId="49" fillId="15" borderId="44" xfId="0" applyFont="1" applyFill="1" applyBorder="1" applyAlignment="1">
      <alignment horizontal="center" vertical="top" wrapText="1"/>
    </xf>
    <xf numFmtId="17" fontId="0" fillId="0" borderId="2" xfId="0" applyNumberFormat="1" applyBorder="1"/>
    <xf numFmtId="0" fontId="48" fillId="0" borderId="57" xfId="0" applyFont="1" applyBorder="1" applyAlignment="1">
      <alignment vertical="top" wrapText="1"/>
    </xf>
    <xf numFmtId="0" fontId="63" fillId="0" borderId="58" xfId="0" applyFont="1" applyBorder="1" applyAlignment="1">
      <alignment vertical="top" wrapText="1"/>
    </xf>
    <xf numFmtId="0" fontId="63" fillId="6" borderId="59" xfId="0" applyFont="1" applyFill="1" applyBorder="1" applyAlignment="1">
      <alignment vertical="top" wrapText="1"/>
    </xf>
    <xf numFmtId="0" fontId="63" fillId="14" borderId="60" xfId="0" applyFont="1" applyFill="1" applyBorder="1" applyAlignment="1">
      <alignment vertical="top" wrapText="1"/>
    </xf>
    <xf numFmtId="0" fontId="63" fillId="0" borderId="59" xfId="0" applyFont="1" applyBorder="1" applyAlignment="1">
      <alignment vertical="top" wrapText="1"/>
    </xf>
    <xf numFmtId="0" fontId="63" fillId="6" borderId="58" xfId="0" applyFont="1" applyFill="1" applyBorder="1" applyAlignment="1">
      <alignment vertical="top" wrapText="1"/>
    </xf>
    <xf numFmtId="0" fontId="48" fillId="14" borderId="60" xfId="0" applyFont="1" applyFill="1" applyBorder="1" applyAlignment="1">
      <alignment vertical="top" wrapText="1"/>
    </xf>
    <xf numFmtId="0" fontId="64" fillId="9" borderId="2" xfId="0" applyFont="1" applyFill="1" applyBorder="1" applyAlignment="1">
      <alignment vertical="top" wrapText="1"/>
    </xf>
    <xf numFmtId="0" fontId="63" fillId="6" borderId="2" xfId="0" applyFont="1" applyFill="1" applyBorder="1" applyAlignment="1">
      <alignment vertical="top" wrapText="1"/>
    </xf>
    <xf numFmtId="0" fontId="63" fillId="0" borderId="2" xfId="0" applyFont="1" applyBorder="1" applyAlignment="1">
      <alignment vertical="top" wrapText="1"/>
    </xf>
    <xf numFmtId="0" fontId="48" fillId="0" borderId="0" xfId="0" applyFont="1" applyAlignment="1">
      <alignment vertical="top" wrapText="1"/>
    </xf>
    <xf numFmtId="0" fontId="48" fillId="0" borderId="61" xfId="0" applyFont="1" applyBorder="1" applyAlignment="1">
      <alignment vertical="top" wrapText="1"/>
    </xf>
    <xf numFmtId="0" fontId="48" fillId="0" borderId="58" xfId="0" applyFont="1" applyBorder="1" applyAlignment="1">
      <alignment vertical="top" wrapText="1"/>
    </xf>
    <xf numFmtId="0" fontId="48" fillId="6" borderId="61" xfId="0" applyFont="1" applyFill="1" applyBorder="1" applyAlignment="1">
      <alignment vertical="top" wrapText="1"/>
    </xf>
    <xf numFmtId="0" fontId="48" fillId="6" borderId="58" xfId="0" applyFont="1" applyFill="1" applyBorder="1" applyAlignment="1">
      <alignment vertical="top" wrapText="1"/>
    </xf>
    <xf numFmtId="0" fontId="48" fillId="6" borderId="2" xfId="0" applyFont="1" applyFill="1" applyBorder="1" applyAlignment="1">
      <alignment vertical="top" wrapText="1"/>
    </xf>
    <xf numFmtId="0" fontId="48" fillId="0" borderId="2" xfId="0" applyFont="1" applyBorder="1" applyAlignment="1">
      <alignment vertical="top" wrapText="1"/>
    </xf>
    <xf numFmtId="0" fontId="48" fillId="0" borderId="30" xfId="0" applyFont="1" applyBorder="1" applyAlignment="1">
      <alignment vertical="top" wrapText="1"/>
    </xf>
    <xf numFmtId="0" fontId="48" fillId="0" borderId="62" xfId="0" applyFont="1" applyBorder="1" applyAlignment="1">
      <alignment vertical="top" wrapText="1"/>
    </xf>
    <xf numFmtId="0" fontId="48" fillId="0" borderId="15" xfId="0" applyFont="1" applyBorder="1" applyAlignment="1">
      <alignment vertical="top" wrapText="1"/>
    </xf>
    <xf numFmtId="0" fontId="65" fillId="6" borderId="61" xfId="0" applyFont="1" applyFill="1" applyBorder="1" applyAlignment="1">
      <alignment vertical="top" wrapText="1"/>
    </xf>
    <xf numFmtId="0" fontId="48" fillId="6" borderId="62" xfId="0" applyFont="1" applyFill="1" applyBorder="1" applyAlignment="1">
      <alignment vertical="top" wrapText="1"/>
    </xf>
    <xf numFmtId="0" fontId="63" fillId="6" borderId="63" xfId="0" applyFont="1" applyFill="1" applyBorder="1" applyAlignment="1">
      <alignment vertical="top" wrapText="1"/>
    </xf>
    <xf numFmtId="0" fontId="48" fillId="14" borderId="58" xfId="0" applyFont="1" applyFill="1" applyBorder="1" applyAlignment="1">
      <alignment vertical="top" wrapText="1"/>
    </xf>
    <xf numFmtId="0" fontId="63" fillId="14" borderId="58" xfId="0" applyFont="1" applyFill="1" applyBorder="1" applyAlignment="1">
      <alignment vertical="top" wrapText="1"/>
    </xf>
    <xf numFmtId="0" fontId="63" fillId="6" borderId="61" xfId="0" applyFont="1" applyFill="1" applyBorder="1" applyAlignment="1">
      <alignment vertical="top" wrapText="1"/>
    </xf>
    <xf numFmtId="0" fontId="66" fillId="6" borderId="61" xfId="0" applyFont="1" applyFill="1" applyBorder="1" applyAlignment="1">
      <alignment vertical="top" wrapText="1"/>
    </xf>
    <xf numFmtId="0" fontId="66" fillId="14" borderId="58" xfId="0" applyFont="1" applyFill="1" applyBorder="1" applyAlignment="1">
      <alignment vertical="top" wrapText="1"/>
    </xf>
    <xf numFmtId="0" fontId="48" fillId="0" borderId="36" xfId="0" applyFont="1" applyBorder="1" applyAlignment="1">
      <alignment vertical="top" wrapText="1"/>
    </xf>
    <xf numFmtId="0" fontId="48" fillId="0" borderId="31" xfId="0" applyFont="1" applyBorder="1" applyAlignment="1">
      <alignment vertical="top" wrapText="1"/>
    </xf>
    <xf numFmtId="0" fontId="48" fillId="6" borderId="64" xfId="0" applyFont="1" applyFill="1" applyBorder="1" applyAlignment="1">
      <alignment vertical="top" wrapText="1"/>
    </xf>
    <xf numFmtId="0" fontId="48" fillId="14" borderId="31" xfId="0" applyFont="1" applyFill="1" applyBorder="1" applyAlignment="1">
      <alignment vertical="top" wrapText="1"/>
    </xf>
    <xf numFmtId="0" fontId="48" fillId="6" borderId="31" xfId="0" applyFont="1" applyFill="1" applyBorder="1" applyAlignment="1">
      <alignment vertical="top" wrapText="1"/>
    </xf>
    <xf numFmtId="0" fontId="64" fillId="9" borderId="31" xfId="0" applyFont="1" applyFill="1" applyBorder="1" applyAlignment="1">
      <alignment vertical="top" wrapText="1"/>
    </xf>
    <xf numFmtId="0" fontId="48" fillId="0" borderId="53" xfId="0" applyFont="1" applyBorder="1" applyAlignment="1">
      <alignment vertical="top" wrapText="1"/>
    </xf>
    <xf numFmtId="0" fontId="48" fillId="0" borderId="65" xfId="0" applyFont="1" applyBorder="1" applyAlignment="1">
      <alignment vertical="top" wrapText="1"/>
    </xf>
    <xf numFmtId="0" fontId="46" fillId="0" borderId="58" xfId="0" applyFont="1" applyBorder="1" applyAlignment="1">
      <alignment vertical="top" wrapText="1"/>
    </xf>
    <xf numFmtId="0" fontId="48" fillId="0" borderId="66" xfId="0" applyFont="1" applyBorder="1" applyAlignment="1">
      <alignment vertical="top" wrapText="1"/>
    </xf>
    <xf numFmtId="0" fontId="2" fillId="0" borderId="2" xfId="0" applyFont="1" applyBorder="1" applyAlignment="1">
      <alignment wrapText="1"/>
    </xf>
    <xf numFmtId="0" fontId="50" fillId="0" borderId="2" xfId="0" applyFont="1" applyBorder="1" applyAlignment="1">
      <alignment wrapText="1"/>
    </xf>
    <xf numFmtId="0" fontId="50" fillId="0" borderId="2" xfId="0" applyFont="1" applyBorder="1"/>
    <xf numFmtId="0" fontId="50" fillId="0" borderId="0" xfId="0" applyFont="1"/>
    <xf numFmtId="17" fontId="50" fillId="0" borderId="2" xfId="0" applyNumberFormat="1" applyFont="1" applyBorder="1"/>
    <xf numFmtId="0" fontId="50" fillId="0" borderId="0" xfId="0" applyFont="1" applyAlignment="1">
      <alignment wrapText="1"/>
    </xf>
    <xf numFmtId="0" fontId="2" fillId="0" borderId="0" xfId="0" applyFont="1" applyAlignment="1">
      <alignment wrapText="1"/>
    </xf>
    <xf numFmtId="17" fontId="50" fillId="15" borderId="2" xfId="0" applyNumberFormat="1" applyFont="1" applyFill="1" applyBorder="1" applyAlignment="1">
      <alignment horizontal="center" vertical="top" wrapText="1"/>
    </xf>
    <xf numFmtId="0" fontId="50" fillId="0" borderId="2" xfId="0" applyFont="1" applyBorder="1" applyAlignment="1">
      <alignment horizontal="center" vertical="top" wrapText="1"/>
    </xf>
    <xf numFmtId="17" fontId="50" fillId="0" borderId="2" xfId="0" applyNumberFormat="1" applyFont="1" applyBorder="1" applyAlignment="1">
      <alignment horizontal="center" vertical="top" wrapText="1"/>
    </xf>
    <xf numFmtId="15" fontId="50" fillId="15" borderId="2" xfId="0" applyNumberFormat="1" applyFont="1" applyFill="1" applyBorder="1" applyAlignment="1">
      <alignment horizontal="center" vertical="top" wrapText="1"/>
    </xf>
    <xf numFmtId="15" fontId="50" fillId="0" borderId="2" xfId="0" applyNumberFormat="1" applyFont="1" applyBorder="1" applyAlignment="1">
      <alignment horizontal="center" vertical="top" wrapText="1"/>
    </xf>
    <xf numFmtId="0" fontId="50" fillId="15" borderId="2" xfId="0" applyFont="1" applyFill="1" applyBorder="1" applyAlignment="1">
      <alignment horizontal="center" vertical="top"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53" xfId="0" applyFont="1" applyBorder="1" applyAlignment="1">
      <alignment horizontal="center" vertical="center" wrapText="1"/>
    </xf>
    <xf numFmtId="0" fontId="0" fillId="0" borderId="67" xfId="0" applyBorder="1" applyAlignment="1">
      <alignment vertical="top" wrapText="1"/>
    </xf>
    <xf numFmtId="0" fontId="0" fillId="0" borderId="68" xfId="0" applyBorder="1" applyAlignment="1">
      <alignment vertical="top" wrapText="1"/>
    </xf>
    <xf numFmtId="0" fontId="16" fillId="0" borderId="4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0" fillId="0" borderId="69" xfId="0" applyBorder="1" applyAlignment="1">
      <alignment vertical="top" wrapText="1"/>
    </xf>
    <xf numFmtId="0" fontId="0" fillId="13" borderId="48" xfId="0" applyFill="1" applyBorder="1"/>
    <xf numFmtId="0" fontId="0" fillId="0" borderId="70" xfId="0" applyBorder="1" applyAlignment="1">
      <alignment vertical="center" wrapText="1"/>
    </xf>
    <xf numFmtId="0" fontId="0" fillId="0" borderId="50" xfId="0" applyBorder="1" applyAlignment="1">
      <alignment vertical="center" wrapText="1"/>
    </xf>
    <xf numFmtId="0" fontId="0" fillId="0" borderId="71" xfId="0" applyBorder="1" applyAlignment="1">
      <alignment vertical="center" wrapText="1"/>
    </xf>
    <xf numFmtId="0" fontId="67" fillId="14" borderId="2" xfId="0" applyFont="1" applyFill="1" applyBorder="1" applyAlignment="1">
      <alignment vertical="top" wrapText="1"/>
    </xf>
    <xf numFmtId="0" fontId="67" fillId="14" borderId="2" xfId="0" applyFont="1" applyFill="1" applyBorder="1" applyAlignment="1">
      <alignment horizontal="center" vertical="top" wrapText="1"/>
    </xf>
    <xf numFmtId="0" fontId="58" fillId="14" borderId="2" xfId="0" applyFont="1" applyFill="1" applyBorder="1" applyAlignment="1">
      <alignment vertical="top" wrapText="1"/>
    </xf>
    <xf numFmtId="0" fontId="68" fillId="14" borderId="2" xfId="0" applyFont="1" applyFill="1" applyBorder="1" applyAlignment="1">
      <alignment vertical="top" wrapText="1"/>
    </xf>
    <xf numFmtId="0" fontId="67" fillId="3" borderId="2" xfId="0" applyFont="1" applyFill="1" applyBorder="1" applyAlignment="1">
      <alignment vertical="top" wrapText="1"/>
    </xf>
    <xf numFmtId="0" fontId="69" fillId="13" borderId="2" xfId="0" applyFont="1" applyFill="1" applyBorder="1"/>
    <xf numFmtId="0" fontId="70" fillId="13" borderId="2" xfId="0" applyFont="1" applyFill="1" applyBorder="1" applyAlignment="1">
      <alignment horizontal="center" vertical="center"/>
    </xf>
    <xf numFmtId="0" fontId="11" fillId="4" borderId="2" xfId="0" applyFont="1" applyFill="1" applyBorder="1" applyAlignment="1">
      <alignment horizontal="center" vertical="center"/>
    </xf>
    <xf numFmtId="0" fontId="71" fillId="0" borderId="0" xfId="0" applyFont="1" applyFill="1"/>
    <xf numFmtId="0" fontId="71" fillId="0" borderId="0" xfId="0" applyFont="1"/>
    <xf numFmtId="0" fontId="0" fillId="0" borderId="0" xfId="0" applyFill="1" applyBorder="1" applyAlignment="1">
      <alignment vertical="top" wrapText="1"/>
    </xf>
    <xf numFmtId="0" fontId="45" fillId="7" borderId="40" xfId="0" applyFont="1" applyFill="1" applyBorder="1" applyAlignment="1">
      <alignment horizontal="center" vertical="center" wrapText="1"/>
    </xf>
    <xf numFmtId="0" fontId="46" fillId="7" borderId="41" xfId="0" applyFont="1" applyFill="1" applyBorder="1" applyAlignment="1">
      <alignment horizontal="center" vertical="center" wrapText="1"/>
    </xf>
    <xf numFmtId="0" fontId="44" fillId="0" borderId="72" xfId="0" applyFont="1" applyFill="1" applyBorder="1" applyAlignment="1">
      <alignment horizontal="center" vertical="top" wrapText="1"/>
    </xf>
    <xf numFmtId="0" fontId="49" fillId="0" borderId="72" xfId="0" applyFont="1" applyFill="1" applyBorder="1" applyAlignment="1">
      <alignment horizontal="left" vertical="top" wrapText="1"/>
    </xf>
    <xf numFmtId="0" fontId="49" fillId="0" borderId="72" xfId="0" applyFont="1" applyFill="1" applyBorder="1" applyAlignment="1">
      <alignment horizontal="left" vertical="top"/>
    </xf>
    <xf numFmtId="17" fontId="49" fillId="0" borderId="72" xfId="0" applyNumberFormat="1" applyFont="1" applyFill="1" applyBorder="1" applyAlignment="1">
      <alignment horizontal="left" vertical="top" wrapText="1"/>
    </xf>
    <xf numFmtId="0" fontId="49" fillId="0" borderId="72" xfId="0" applyNumberFormat="1" applyFont="1" applyFill="1" applyBorder="1" applyAlignment="1">
      <alignment horizontal="left" vertical="top" wrapText="1"/>
    </xf>
    <xf numFmtId="15" fontId="49" fillId="0" borderId="72" xfId="0" applyNumberFormat="1" applyFont="1" applyFill="1" applyBorder="1" applyAlignment="1">
      <alignment horizontal="left" vertical="top" wrapText="1"/>
    </xf>
    <xf numFmtId="0" fontId="72" fillId="0" borderId="72" xfId="0" applyFont="1" applyFill="1" applyBorder="1" applyAlignment="1">
      <alignment horizontal="left" vertical="top" wrapText="1"/>
    </xf>
    <xf numFmtId="0" fontId="49" fillId="0" borderId="41" xfId="0" applyFont="1" applyFill="1" applyBorder="1" applyAlignment="1">
      <alignment vertical="top" wrapText="1"/>
    </xf>
    <xf numFmtId="0" fontId="49" fillId="0" borderId="41" xfId="0" applyFont="1" applyFill="1" applyBorder="1" applyAlignment="1">
      <alignment horizontal="left" vertical="top" wrapText="1"/>
    </xf>
    <xf numFmtId="0" fontId="34" fillId="4" borderId="57" xfId="0" applyFont="1" applyFill="1" applyBorder="1" applyAlignment="1">
      <alignment horizontal="center" vertical="top" wrapText="1"/>
    </xf>
    <xf numFmtId="0" fontId="34" fillId="4" borderId="58" xfId="0" applyFont="1" applyFill="1" applyBorder="1" applyAlignment="1">
      <alignment horizontal="center" vertical="top" wrapText="1"/>
    </xf>
    <xf numFmtId="0" fontId="35" fillId="13" borderId="15" xfId="0" applyFont="1" applyFill="1" applyBorder="1" applyAlignment="1">
      <alignment horizontal="center" vertical="top" wrapText="1"/>
    </xf>
    <xf numFmtId="0" fontId="36" fillId="6" borderId="73" xfId="0" applyFont="1" applyFill="1" applyBorder="1" applyAlignment="1">
      <alignment horizontal="center"/>
    </xf>
    <xf numFmtId="0" fontId="34" fillId="0" borderId="57" xfId="0" applyFont="1" applyBorder="1" applyAlignment="1">
      <alignment horizontal="center" vertical="top" wrapText="1"/>
    </xf>
    <xf numFmtId="0" fontId="2" fillId="0" borderId="74" xfId="0" applyFont="1" applyBorder="1" applyAlignment="1">
      <alignment horizontal="center" vertical="center" wrapText="1"/>
    </xf>
    <xf numFmtId="0" fontId="25" fillId="7" borderId="57" xfId="0" applyFont="1" applyFill="1" applyBorder="1" applyAlignment="1">
      <alignment horizontal="center" vertical="center" wrapText="1"/>
    </xf>
    <xf numFmtId="0" fontId="25" fillId="7" borderId="75" xfId="0" applyFont="1" applyFill="1" applyBorder="1" applyAlignment="1">
      <alignment horizontal="center" vertical="center" wrapText="1"/>
    </xf>
    <xf numFmtId="0" fontId="25" fillId="7" borderId="49" xfId="0" applyFont="1" applyFill="1" applyBorder="1" applyAlignment="1">
      <alignment horizontal="center" vertical="center" wrapText="1"/>
    </xf>
    <xf numFmtId="0" fontId="25" fillId="7" borderId="29" xfId="0" applyFont="1" applyFill="1" applyBorder="1" applyAlignment="1">
      <alignment horizontal="center" vertical="center" wrapText="1"/>
    </xf>
    <xf numFmtId="0" fontId="25" fillId="7" borderId="76" xfId="0" applyFont="1" applyFill="1" applyBorder="1" applyAlignment="1">
      <alignment horizontal="center" vertical="center" wrapText="1"/>
    </xf>
    <xf numFmtId="0" fontId="25" fillId="7" borderId="58" xfId="0" applyFont="1" applyFill="1" applyBorder="1" applyAlignment="1">
      <alignment horizontal="center" vertical="center" wrapText="1"/>
    </xf>
    <xf numFmtId="0" fontId="25" fillId="7" borderId="66" xfId="0" applyFont="1" applyFill="1" applyBorder="1" applyAlignment="1">
      <alignment horizontal="center" vertical="center" wrapText="1"/>
    </xf>
    <xf numFmtId="0" fontId="3" fillId="9" borderId="33" xfId="0" applyFont="1" applyFill="1" applyBorder="1" applyAlignment="1">
      <alignment horizontal="left"/>
    </xf>
    <xf numFmtId="0" fontId="73" fillId="9" borderId="32" xfId="0" applyFont="1" applyFill="1" applyBorder="1" applyAlignment="1">
      <alignment horizontal="left"/>
    </xf>
    <xf numFmtId="0" fontId="73" fillId="9" borderId="32" xfId="0" applyFont="1" applyFill="1" applyBorder="1"/>
    <xf numFmtId="0" fontId="73" fillId="9" borderId="34" xfId="0" applyFont="1" applyFill="1" applyBorder="1"/>
    <xf numFmtId="0" fontId="73" fillId="0" borderId="0" xfId="0" applyFont="1" applyBorder="1"/>
    <xf numFmtId="0" fontId="73" fillId="0" borderId="0" xfId="0" applyFont="1" applyBorder="1" applyAlignment="1">
      <alignment horizontal="left"/>
    </xf>
    <xf numFmtId="0" fontId="3" fillId="8" borderId="77" xfId="0" applyFont="1" applyFill="1" applyBorder="1" applyAlignment="1">
      <alignment horizontal="left"/>
    </xf>
    <xf numFmtId="0" fontId="73" fillId="8" borderId="0" xfId="0" applyFont="1" applyFill="1" applyBorder="1" applyAlignment="1">
      <alignment horizontal="left"/>
    </xf>
    <xf numFmtId="0" fontId="73" fillId="8" borderId="0" xfId="0" applyFont="1" applyFill="1" applyBorder="1"/>
    <xf numFmtId="0" fontId="73" fillId="8" borderId="3" xfId="0" applyFont="1" applyFill="1" applyBorder="1"/>
    <xf numFmtId="0" fontId="3" fillId="10" borderId="77" xfId="0" applyFont="1" applyFill="1" applyBorder="1" applyAlignment="1">
      <alignment horizontal="left"/>
    </xf>
    <xf numFmtId="0" fontId="73" fillId="10" borderId="0" xfId="0" applyFont="1" applyFill="1" applyBorder="1" applyAlignment="1">
      <alignment horizontal="left"/>
    </xf>
    <xf numFmtId="0" fontId="73" fillId="10" borderId="0" xfId="0" applyFont="1" applyFill="1" applyBorder="1"/>
    <xf numFmtId="0" fontId="73" fillId="10" borderId="3" xfId="0" applyFont="1" applyFill="1" applyBorder="1"/>
    <xf numFmtId="0" fontId="3" fillId="11" borderId="77" xfId="0" applyFont="1" applyFill="1" applyBorder="1" applyAlignment="1">
      <alignment horizontal="left"/>
    </xf>
    <xf numFmtId="0" fontId="73" fillId="11" borderId="0" xfId="0" applyFont="1" applyFill="1" applyBorder="1" applyAlignment="1">
      <alignment horizontal="left"/>
    </xf>
    <xf numFmtId="0" fontId="73" fillId="11" borderId="0" xfId="0" applyFont="1" applyFill="1" applyBorder="1"/>
    <xf numFmtId="0" fontId="73" fillId="11" borderId="3" xfId="0" applyFont="1" applyFill="1" applyBorder="1"/>
    <xf numFmtId="0" fontId="3" fillId="6" borderId="78" xfId="0" applyFont="1" applyFill="1" applyBorder="1" applyAlignment="1">
      <alignment horizontal="left"/>
    </xf>
    <xf numFmtId="0" fontId="73" fillId="6" borderId="4" xfId="0" applyFont="1" applyFill="1" applyBorder="1" applyAlignment="1">
      <alignment horizontal="left"/>
    </xf>
    <xf numFmtId="0" fontId="73" fillId="6" borderId="4" xfId="0" applyFont="1" applyFill="1" applyBorder="1"/>
    <xf numFmtId="0" fontId="73" fillId="6" borderId="5" xfId="0" applyFont="1" applyFill="1" applyBorder="1"/>
    <xf numFmtId="0" fontId="26" fillId="19" borderId="31" xfId="5" applyFont="1" applyFill="1" applyBorder="1" applyAlignment="1">
      <alignment horizontal="center" vertical="center"/>
    </xf>
    <xf numFmtId="0" fontId="26" fillId="19" borderId="2" xfId="5" applyFont="1" applyFill="1" applyBorder="1" applyAlignment="1">
      <alignment horizontal="center" vertical="center"/>
    </xf>
    <xf numFmtId="0" fontId="26" fillId="4" borderId="53" xfId="5" applyFont="1" applyFill="1" applyBorder="1" applyAlignment="1">
      <alignment horizontal="center" vertical="center"/>
    </xf>
    <xf numFmtId="0" fontId="24" fillId="14" borderId="0" xfId="0" applyFont="1" applyFill="1" applyBorder="1" applyAlignment="1">
      <alignment horizontal="center" vertical="center" wrapText="1"/>
    </xf>
    <xf numFmtId="0" fontId="20" fillId="14" borderId="51" xfId="0" applyFont="1" applyFill="1" applyBorder="1" applyAlignment="1">
      <alignment horizontal="center" vertical="center" wrapText="1"/>
    </xf>
    <xf numFmtId="0" fontId="20" fillId="14" borderId="52" xfId="0" applyFont="1" applyFill="1" applyBorder="1" applyAlignment="1">
      <alignment horizontal="center" vertical="center" wrapText="1"/>
    </xf>
    <xf numFmtId="0" fontId="20" fillId="14" borderId="35" xfId="0" applyFont="1" applyFill="1" applyBorder="1" applyAlignment="1">
      <alignment horizontal="center" vertical="center" wrapText="1"/>
    </xf>
    <xf numFmtId="0" fontId="20" fillId="14" borderId="30" xfId="0" applyFont="1" applyFill="1" applyBorder="1" applyAlignment="1">
      <alignment horizontal="center" vertical="center" wrapText="1"/>
    </xf>
    <xf numFmtId="0" fontId="20" fillId="14" borderId="36" xfId="0" applyFont="1" applyFill="1" applyBorder="1" applyAlignment="1">
      <alignment horizontal="center" vertical="center" wrapText="1"/>
    </xf>
    <xf numFmtId="0" fontId="20" fillId="14" borderId="53" xfId="0" applyFont="1" applyFill="1" applyBorder="1" applyAlignment="1">
      <alignment horizontal="center" vertical="center" wrapText="1"/>
    </xf>
    <xf numFmtId="0" fontId="20" fillId="14" borderId="49" xfId="0" applyFont="1" applyFill="1" applyBorder="1" applyAlignment="1">
      <alignment horizontal="center" vertical="center" wrapText="1"/>
    </xf>
    <xf numFmtId="0" fontId="20" fillId="14" borderId="29" xfId="0" applyFont="1" applyFill="1" applyBorder="1" applyAlignment="1">
      <alignment horizontal="center" vertical="center" wrapText="1"/>
    </xf>
    <xf numFmtId="0" fontId="20" fillId="14" borderId="28" xfId="0" applyFont="1" applyFill="1" applyBorder="1" applyAlignment="1">
      <alignment horizontal="center" vertical="center" wrapText="1"/>
    </xf>
    <xf numFmtId="0" fontId="20" fillId="14" borderId="2" xfId="0" applyFont="1" applyFill="1" applyBorder="1" applyAlignment="1">
      <alignment horizontal="center" vertical="center" wrapText="1"/>
    </xf>
    <xf numFmtId="0" fontId="20" fillId="14" borderId="79" xfId="0" applyFont="1" applyFill="1" applyBorder="1" applyAlignment="1">
      <alignment horizontal="center" vertical="center" wrapText="1"/>
    </xf>
    <xf numFmtId="0" fontId="20" fillId="14" borderId="6" xfId="0" applyFont="1" applyFill="1" applyBorder="1" applyAlignment="1">
      <alignment horizontal="center" vertical="center" wrapText="1"/>
    </xf>
    <xf numFmtId="0" fontId="20" fillId="14" borderId="80" xfId="0" applyFont="1" applyFill="1" applyBorder="1" applyAlignment="1">
      <alignment horizontal="center" vertical="center" wrapText="1"/>
    </xf>
    <xf numFmtId="0" fontId="26" fillId="4" borderId="49" xfId="5" applyFont="1" applyFill="1" applyBorder="1" applyAlignment="1">
      <alignment horizontal="center" vertical="center"/>
    </xf>
    <xf numFmtId="0" fontId="26" fillId="19" borderId="35" xfId="5" applyFont="1" applyFill="1" applyBorder="1" applyAlignment="1">
      <alignment horizontal="center" vertical="center"/>
    </xf>
    <xf numFmtId="0" fontId="26" fillId="6" borderId="35" xfId="5" applyFont="1" applyFill="1" applyBorder="1" applyAlignment="1">
      <alignment horizontal="center" vertical="center"/>
    </xf>
    <xf numFmtId="0" fontId="26" fillId="6" borderId="36" xfId="5" applyFont="1" applyFill="1" applyBorder="1" applyAlignment="1">
      <alignment horizontal="center" vertical="center"/>
    </xf>
    <xf numFmtId="0" fontId="34" fillId="0" borderId="57" xfId="0" applyFont="1" applyBorder="1" applyAlignment="1">
      <alignment vertical="top" wrapText="1"/>
    </xf>
    <xf numFmtId="0" fontId="35" fillId="13" borderId="0" xfId="0" applyFont="1" applyFill="1" applyBorder="1" applyAlignment="1">
      <alignment vertical="top" wrapText="1"/>
    </xf>
    <xf numFmtId="0" fontId="74" fillId="13" borderId="15" xfId="0" applyFont="1" applyFill="1" applyBorder="1" applyAlignment="1">
      <alignment vertical="top" wrapText="1"/>
    </xf>
    <xf numFmtId="0" fontId="37" fillId="0" borderId="0" xfId="0" applyFont="1"/>
    <xf numFmtId="0" fontId="34" fillId="4" borderId="2" xfId="0" applyFont="1" applyFill="1" applyBorder="1" applyAlignment="1">
      <alignment horizontal="center" vertical="center" wrapText="1"/>
    </xf>
    <xf numFmtId="0" fontId="45" fillId="4" borderId="2" xfId="0" applyFont="1" applyFill="1" applyBorder="1" applyAlignment="1">
      <alignment horizontal="center" vertical="center" wrapText="1"/>
    </xf>
    <xf numFmtId="0" fontId="75" fillId="14" borderId="2" xfId="0" applyFont="1" applyFill="1" applyBorder="1" applyAlignment="1">
      <alignment vertical="top" wrapText="1"/>
    </xf>
    <xf numFmtId="0" fontId="75" fillId="3" borderId="2" xfId="0" applyFont="1" applyFill="1" applyBorder="1" applyAlignment="1">
      <alignment vertical="top" wrapText="1"/>
    </xf>
    <xf numFmtId="0" fontId="76" fillId="3" borderId="2" xfId="0" applyFont="1" applyFill="1" applyBorder="1" applyAlignment="1">
      <alignment vertical="top" wrapText="1"/>
    </xf>
    <xf numFmtId="0" fontId="0" fillId="0" borderId="2" xfId="0" applyFill="1" applyBorder="1" applyAlignment="1">
      <alignment vertical="top" wrapText="1"/>
    </xf>
    <xf numFmtId="0" fontId="0" fillId="0" borderId="0" xfId="0" applyFill="1" applyAlignment="1">
      <alignment wrapText="1"/>
    </xf>
    <xf numFmtId="0" fontId="0" fillId="0" borderId="23" xfId="0" applyBorder="1" applyAlignment="1">
      <alignment vertical="top" wrapText="1"/>
    </xf>
    <xf numFmtId="0" fontId="0" fillId="0" borderId="2" xfId="0" applyBorder="1" applyAlignment="1">
      <alignment horizontal="center" vertical="center"/>
    </xf>
    <xf numFmtId="0" fontId="0" fillId="0" borderId="35" xfId="0" applyBorder="1" applyAlignment="1">
      <alignment horizontal="center" vertical="center"/>
    </xf>
    <xf numFmtId="0" fontId="0" fillId="20" borderId="30" xfId="0" applyFill="1"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20" borderId="53" xfId="0" applyFill="1" applyBorder="1" applyAlignment="1">
      <alignment horizontal="center" vertical="center"/>
    </xf>
    <xf numFmtId="0" fontId="0" fillId="0" borderId="35" xfId="0" applyFill="1" applyBorder="1" applyAlignment="1">
      <alignment horizontal="center"/>
    </xf>
    <xf numFmtId="0" fontId="0" fillId="0" borderId="31" xfId="0" applyFill="1" applyBorder="1" applyAlignment="1">
      <alignment vertical="top" wrapText="1"/>
    </xf>
    <xf numFmtId="0" fontId="2" fillId="0" borderId="2" xfId="0" applyFont="1" applyBorder="1" applyAlignment="1">
      <alignment horizontal="center" vertical="center"/>
    </xf>
    <xf numFmtId="0" fontId="0" fillId="0" borderId="57" xfId="0" applyBorder="1"/>
    <xf numFmtId="0" fontId="0" fillId="0" borderId="0" xfId="0" applyFill="1" applyAlignment="1">
      <alignment vertical="top" wrapText="1"/>
    </xf>
    <xf numFmtId="0" fontId="2" fillId="0" borderId="2" xfId="0" applyFont="1" applyFill="1" applyBorder="1" applyAlignment="1">
      <alignment vertical="top" wrapText="1"/>
    </xf>
    <xf numFmtId="0" fontId="0" fillId="11" borderId="30" xfId="0" applyFill="1" applyBorder="1" applyAlignment="1">
      <alignment horizontal="center" vertical="center"/>
    </xf>
    <xf numFmtId="0" fontId="2" fillId="4" borderId="52" xfId="0" applyFont="1" applyFill="1" applyBorder="1" applyAlignment="1">
      <alignment horizontal="center" vertical="center"/>
    </xf>
    <xf numFmtId="0" fontId="2" fillId="0" borderId="0" xfId="0" applyFont="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1" xfId="0" applyFont="1" applyBorder="1" applyAlignment="1">
      <alignment horizontal="center" vertical="center" wrapText="1"/>
    </xf>
    <xf numFmtId="0" fontId="25" fillId="7" borderId="65" xfId="0" applyFont="1" applyFill="1" applyBorder="1" applyAlignment="1">
      <alignment horizontal="center" vertical="center" wrapText="1"/>
    </xf>
    <xf numFmtId="0" fontId="25" fillId="7" borderId="79"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7" borderId="80" xfId="0" applyFont="1" applyFill="1" applyBorder="1" applyAlignment="1">
      <alignment horizontal="center" vertical="center" wrapText="1"/>
    </xf>
    <xf numFmtId="0" fontId="0" fillId="0" borderId="60" xfId="0" applyBorder="1" applyAlignment="1">
      <alignment horizontal="center" vertical="center" wrapText="1"/>
    </xf>
    <xf numFmtId="0" fontId="2" fillId="0" borderId="31" xfId="0" applyFont="1" applyFill="1" applyBorder="1" applyAlignment="1">
      <alignment vertical="top" wrapText="1"/>
    </xf>
    <xf numFmtId="0" fontId="0" fillId="0" borderId="82" xfId="0" applyBorder="1" applyAlignment="1">
      <alignment horizontal="center" vertical="center" wrapText="1"/>
    </xf>
    <xf numFmtId="0" fontId="0" fillId="11" borderId="53" xfId="0" applyFill="1" applyBorder="1" applyAlignment="1">
      <alignment horizontal="center" vertical="center"/>
    </xf>
    <xf numFmtId="0" fontId="0" fillId="0" borderId="65" xfId="0" applyBorder="1"/>
    <xf numFmtId="0" fontId="0" fillId="0" borderId="51" xfId="0" applyFill="1" applyBorder="1" applyAlignment="1">
      <alignment horizontal="center"/>
    </xf>
    <xf numFmtId="0" fontId="0" fillId="11" borderId="52" xfId="0" applyFill="1" applyBorder="1" applyAlignment="1">
      <alignment horizontal="center" vertical="center"/>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74"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82" xfId="0" applyFill="1" applyBorder="1" applyAlignment="1">
      <alignment horizontal="center" vertical="center"/>
    </xf>
    <xf numFmtId="0" fontId="0" fillId="0" borderId="0" xfId="0" applyFill="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0" fillId="0" borderId="83" xfId="0" applyBorder="1" applyAlignment="1">
      <alignment horizontal="center" vertical="center"/>
    </xf>
    <xf numFmtId="0" fontId="0" fillId="0" borderId="64" xfId="0" applyBorder="1" applyAlignment="1">
      <alignment horizontal="center" vertical="center"/>
    </xf>
    <xf numFmtId="0" fontId="2" fillId="0" borderId="31" xfId="0" applyFont="1" applyBorder="1" applyAlignment="1">
      <alignment horizontal="center" vertical="center"/>
    </xf>
    <xf numFmtId="0" fontId="0" fillId="11" borderId="84" xfId="0" applyFill="1" applyBorder="1" applyAlignment="1">
      <alignment horizontal="center" vertical="center"/>
    </xf>
    <xf numFmtId="0" fontId="2" fillId="0" borderId="85" xfId="0" applyFont="1" applyBorder="1" applyAlignment="1"/>
    <xf numFmtId="0" fontId="2" fillId="0" borderId="74" xfId="0" applyFont="1" applyBorder="1" applyAlignment="1"/>
    <xf numFmtId="0" fontId="2" fillId="0" borderId="73" xfId="0" applyFont="1" applyBorder="1" applyAlignment="1"/>
    <xf numFmtId="0" fontId="37" fillId="4" borderId="77" xfId="0" applyFont="1" applyFill="1" applyBorder="1"/>
    <xf numFmtId="0" fontId="37" fillId="3" borderId="78" xfId="0" applyFont="1" applyFill="1" applyBorder="1"/>
    <xf numFmtId="0" fontId="8" fillId="0" borderId="0" xfId="0" applyFont="1" applyFill="1" applyBorder="1" applyAlignment="1">
      <alignment horizontal="center"/>
    </xf>
    <xf numFmtId="0" fontId="12" fillId="14" borderId="2" xfId="0" applyFont="1" applyFill="1" applyBorder="1" applyAlignment="1">
      <alignment horizontal="center" vertical="center" textRotation="90"/>
    </xf>
    <xf numFmtId="0" fontId="0" fillId="0" borderId="2" xfId="0" applyBorder="1" applyAlignment="1">
      <alignment horizontal="center" vertical="center" textRotation="90"/>
    </xf>
    <xf numFmtId="0" fontId="11" fillId="14" borderId="6"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0" fillId="0" borderId="15" xfId="0" applyBorder="1" applyAlignment="1">
      <alignment horizontal="center" vertical="center" wrapText="1"/>
    </xf>
    <xf numFmtId="0" fontId="14" fillId="16" borderId="23" xfId="0" applyFont="1" applyFill="1" applyBorder="1" applyAlignment="1">
      <alignment horizontal="center" vertical="center"/>
    </xf>
    <xf numFmtId="0" fontId="14" fillId="16" borderId="1" xfId="0" applyFont="1" applyFill="1" applyBorder="1" applyAlignment="1">
      <alignment horizontal="center" vertical="center"/>
    </xf>
    <xf numFmtId="0" fontId="14" fillId="16" borderId="60" xfId="0" applyFont="1" applyFill="1" applyBorder="1" applyAlignment="1">
      <alignment horizontal="center" vertical="center"/>
    </xf>
    <xf numFmtId="0" fontId="14" fillId="16" borderId="58" xfId="0" applyFont="1" applyFill="1" applyBorder="1" applyAlignment="1">
      <alignment horizontal="center" vertical="center"/>
    </xf>
    <xf numFmtId="0" fontId="9" fillId="0" borderId="85" xfId="0" applyFont="1" applyBorder="1" applyAlignment="1">
      <alignment horizontal="center" vertical="center"/>
    </xf>
    <xf numFmtId="0" fontId="9" fillId="0" borderId="74" xfId="0" applyFont="1" applyBorder="1" applyAlignment="1">
      <alignment horizontal="center" vertical="center"/>
    </xf>
    <xf numFmtId="0" fontId="9" fillId="0" borderId="73" xfId="0" applyFont="1" applyBorder="1" applyAlignment="1">
      <alignment horizontal="center" vertical="center"/>
    </xf>
    <xf numFmtId="0" fontId="11" fillId="14" borderId="19" xfId="0" applyFont="1" applyFill="1" applyBorder="1" applyAlignment="1">
      <alignment horizontal="center" vertical="center" wrapText="1"/>
    </xf>
    <xf numFmtId="0" fontId="11" fillId="14" borderId="14" xfId="0" applyFont="1" applyFill="1" applyBorder="1" applyAlignment="1">
      <alignment horizontal="center" vertical="center" wrapText="1"/>
    </xf>
    <xf numFmtId="0" fontId="11" fillId="14" borderId="23" xfId="0" applyFont="1" applyFill="1" applyBorder="1" applyAlignment="1">
      <alignment horizontal="center" vertical="center" wrapText="1"/>
    </xf>
    <xf numFmtId="0" fontId="0" fillId="0" borderId="2" xfId="0" applyBorder="1" applyAlignment="1"/>
    <xf numFmtId="0" fontId="36" fillId="6" borderId="0" xfId="0" applyFont="1" applyFill="1" applyBorder="1" applyAlignment="1">
      <alignment horizontal="center"/>
    </xf>
    <xf numFmtId="0" fontId="35" fillId="13" borderId="15" xfId="0" applyFont="1" applyFill="1" applyBorder="1" applyAlignment="1">
      <alignment horizontal="center" vertical="top" wrapText="1"/>
    </xf>
    <xf numFmtId="0" fontId="35" fillId="21" borderId="15" xfId="0" applyFont="1" applyFill="1" applyBorder="1" applyAlignment="1">
      <alignment horizontal="center" vertical="top" wrapText="1"/>
    </xf>
    <xf numFmtId="0" fontId="35" fillId="13" borderId="15" xfId="0" applyFont="1" applyFill="1" applyBorder="1" applyAlignment="1">
      <alignment vertical="top" wrapText="1"/>
    </xf>
    <xf numFmtId="0" fontId="35" fillId="13" borderId="2" xfId="0" applyFont="1" applyFill="1" applyBorder="1" applyAlignment="1">
      <alignment vertical="top" wrapText="1"/>
    </xf>
    <xf numFmtId="0" fontId="43" fillId="0" borderId="57" xfId="0" applyFont="1" applyBorder="1" applyAlignment="1">
      <alignment horizontal="center" vertical="center" wrapText="1"/>
    </xf>
    <xf numFmtId="0" fontId="43" fillId="0" borderId="58" xfId="0" applyFont="1" applyBorder="1" applyAlignment="1">
      <alignment horizontal="center" vertical="center" wrapText="1"/>
    </xf>
    <xf numFmtId="0" fontId="43" fillId="3" borderId="57" xfId="0" applyFont="1" applyFill="1" applyBorder="1" applyAlignment="1">
      <alignment horizontal="center" vertical="center" wrapText="1"/>
    </xf>
    <xf numFmtId="0" fontId="43" fillId="3" borderId="58" xfId="0" applyFont="1" applyFill="1" applyBorder="1" applyAlignment="1">
      <alignment horizontal="center" vertical="center" wrapText="1"/>
    </xf>
    <xf numFmtId="0" fontId="36" fillId="6" borderId="85" xfId="0" applyFont="1" applyFill="1" applyBorder="1" applyAlignment="1">
      <alignment horizontal="center"/>
    </xf>
    <xf numFmtId="0" fontId="36" fillId="6" borderId="74" xfId="0" applyFont="1" applyFill="1" applyBorder="1" applyAlignment="1">
      <alignment horizontal="center"/>
    </xf>
    <xf numFmtId="0" fontId="36" fillId="6" borderId="73" xfId="0" applyFont="1" applyFill="1" applyBorder="1" applyAlignment="1">
      <alignment horizontal="center"/>
    </xf>
    <xf numFmtId="0" fontId="34" fillId="0" borderId="57" xfId="0" applyFont="1" applyBorder="1" applyAlignment="1">
      <alignment horizontal="center" vertical="top" wrapText="1"/>
    </xf>
    <xf numFmtId="0" fontId="34" fillId="0" borderId="58" xfId="0" applyFont="1" applyBorder="1" applyAlignment="1">
      <alignment horizontal="center" vertical="top" wrapText="1"/>
    </xf>
    <xf numFmtId="0" fontId="36" fillId="6" borderId="77" xfId="0" applyFont="1" applyFill="1" applyBorder="1" applyAlignment="1">
      <alignment horizontal="center"/>
    </xf>
    <xf numFmtId="0" fontId="2" fillId="0" borderId="33" xfId="0" applyFont="1" applyBorder="1" applyAlignment="1">
      <alignment horizontal="center"/>
    </xf>
    <xf numFmtId="0" fontId="2" fillId="0" borderId="32" xfId="0" applyFont="1" applyBorder="1" applyAlignment="1">
      <alignment horizontal="center"/>
    </xf>
    <xf numFmtId="0" fontId="2" fillId="0" borderId="85" xfId="0" applyFont="1" applyFill="1" applyBorder="1" applyAlignment="1">
      <alignment horizontal="center"/>
    </xf>
    <xf numFmtId="0" fontId="2" fillId="0" borderId="74" xfId="0" applyFont="1" applyFill="1" applyBorder="1" applyAlignment="1">
      <alignment horizontal="center"/>
    </xf>
    <xf numFmtId="0" fontId="2" fillId="0" borderId="73" xfId="0" applyFont="1" applyFill="1" applyBorder="1" applyAlignment="1">
      <alignment horizontal="center"/>
    </xf>
    <xf numFmtId="0" fontId="2" fillId="0" borderId="85"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34" xfId="0" applyFont="1" applyBorder="1" applyAlignment="1">
      <alignment horizontal="center"/>
    </xf>
    <xf numFmtId="0" fontId="2" fillId="0" borderId="86" xfId="0" applyFont="1" applyBorder="1" applyAlignment="1">
      <alignment horizontal="center"/>
    </xf>
    <xf numFmtId="0" fontId="2" fillId="0" borderId="50" xfId="0" applyFont="1" applyBorder="1" applyAlignment="1">
      <alignment horizontal="center"/>
    </xf>
    <xf numFmtId="0" fontId="2" fillId="0" borderId="87" xfId="0" applyFont="1" applyBorder="1" applyAlignment="1">
      <alignment horizontal="center"/>
    </xf>
    <xf numFmtId="0" fontId="2" fillId="0" borderId="71" xfId="0" applyFont="1" applyBorder="1" applyAlignment="1">
      <alignment horizontal="center"/>
    </xf>
    <xf numFmtId="0" fontId="2" fillId="0" borderId="86" xfId="0" applyFont="1" applyBorder="1" applyAlignment="1">
      <alignment horizontal="center" vertical="center"/>
    </xf>
    <xf numFmtId="0" fontId="2" fillId="0" borderId="50" xfId="0" applyFont="1" applyBorder="1" applyAlignment="1">
      <alignment horizontal="center" vertical="center"/>
    </xf>
    <xf numFmtId="0" fontId="2" fillId="0" borderId="87" xfId="0" applyFont="1" applyBorder="1" applyAlignment="1">
      <alignment horizontal="center" vertical="center"/>
    </xf>
    <xf numFmtId="0" fontId="2" fillId="0" borderId="71" xfId="0" applyFont="1" applyBorder="1" applyAlignment="1">
      <alignment horizontal="center" vertical="center"/>
    </xf>
    <xf numFmtId="0" fontId="61" fillId="18" borderId="55" xfId="0" applyFont="1" applyFill="1" applyBorder="1" applyAlignment="1">
      <alignment horizontal="center"/>
    </xf>
    <xf numFmtId="0" fontId="12" fillId="7" borderId="35" xfId="0" applyFont="1" applyFill="1" applyBorder="1" applyAlignment="1">
      <alignment horizontal="center" vertical="center" wrapText="1"/>
    </xf>
    <xf numFmtId="0" fontId="12" fillId="7" borderId="57"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75" xfId="0" applyFont="1" applyFill="1" applyBorder="1" applyAlignment="1">
      <alignment horizontal="center" vertical="center" wrapText="1"/>
    </xf>
    <xf numFmtId="0" fontId="18" fillId="7" borderId="86"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18" fillId="7" borderId="71"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7" borderId="65" xfId="0" applyFont="1" applyFill="1" applyBorder="1" applyAlignment="1">
      <alignment horizontal="center" vertical="center" wrapText="1"/>
    </xf>
    <xf numFmtId="0" fontId="18" fillId="7" borderId="59" xfId="0" applyFont="1" applyFill="1" applyBorder="1" applyAlignment="1">
      <alignment horizontal="center" vertical="center" textRotation="90" wrapText="1"/>
    </xf>
    <xf numFmtId="0" fontId="18" fillId="7" borderId="61" xfId="0" applyFont="1" applyFill="1" applyBorder="1" applyAlignment="1">
      <alignment horizontal="center" vertical="center" textRotation="90" wrapText="1"/>
    </xf>
    <xf numFmtId="0" fontId="18" fillId="7" borderId="62" xfId="0" applyFont="1" applyFill="1" applyBorder="1" applyAlignment="1">
      <alignment horizontal="center" vertical="center" textRotation="90" wrapText="1"/>
    </xf>
    <xf numFmtId="0" fontId="22" fillId="0" borderId="0" xfId="5" applyFont="1" applyFill="1" applyBorder="1" applyAlignment="1">
      <alignment horizontal="center" vertical="center" wrapText="1"/>
    </xf>
    <xf numFmtId="0" fontId="0" fillId="0" borderId="0" xfId="0" applyAlignment="1">
      <alignment wrapText="1"/>
    </xf>
    <xf numFmtId="0" fontId="0" fillId="0" borderId="0" xfId="0" applyBorder="1" applyAlignment="1"/>
    <xf numFmtId="0" fontId="12" fillId="7" borderId="28" xfId="0" applyFont="1" applyFill="1" applyBorder="1" applyAlignment="1">
      <alignment horizontal="center" vertical="center" wrapText="1"/>
    </xf>
    <xf numFmtId="0" fontId="12" fillId="7" borderId="53" xfId="0" applyFont="1" applyFill="1" applyBorder="1" applyAlignment="1">
      <alignment horizontal="center" vertical="center" wrapText="1"/>
    </xf>
    <xf numFmtId="0" fontId="49" fillId="15" borderId="43" xfId="0" applyFont="1" applyFill="1" applyBorder="1" applyAlignment="1">
      <alignment horizontal="left" vertical="top" wrapText="1"/>
    </xf>
    <xf numFmtId="0" fontId="49" fillId="15" borderId="44" xfId="0" applyFont="1" applyFill="1" applyBorder="1" applyAlignment="1">
      <alignment horizontal="left" vertical="top" wrapText="1"/>
    </xf>
    <xf numFmtId="0" fontId="49" fillId="15" borderId="40" xfId="0" applyFont="1" applyFill="1" applyBorder="1" applyAlignment="1">
      <alignment horizontal="left" vertical="top" wrapText="1"/>
    </xf>
    <xf numFmtId="0" fontId="49" fillId="0" borderId="43" xfId="0" applyFont="1" applyBorder="1" applyAlignment="1">
      <alignment horizontal="center" vertical="top" wrapText="1"/>
    </xf>
    <xf numFmtId="0" fontId="49" fillId="0" borderId="44" xfId="0" applyFont="1" applyBorder="1" applyAlignment="1">
      <alignment horizontal="center" vertical="top" wrapText="1"/>
    </xf>
    <xf numFmtId="0" fontId="49" fillId="0" borderId="40" xfId="0" applyFont="1" applyBorder="1" applyAlignment="1">
      <alignment horizontal="center" vertical="top" wrapText="1"/>
    </xf>
    <xf numFmtId="0" fontId="49" fillId="15" borderId="43" xfId="0" applyFont="1" applyFill="1" applyBorder="1" applyAlignment="1">
      <alignment horizontal="center" vertical="top" wrapText="1"/>
    </xf>
    <xf numFmtId="0" fontId="49" fillId="15" borderId="44" xfId="0" applyFont="1" applyFill="1" applyBorder="1" applyAlignment="1">
      <alignment horizontal="center" vertical="top" wrapText="1"/>
    </xf>
    <xf numFmtId="0" fontId="49" fillId="15" borderId="40" xfId="0" applyFont="1" applyFill="1" applyBorder="1" applyAlignment="1">
      <alignment horizontal="center" vertical="top" wrapText="1"/>
    </xf>
    <xf numFmtId="0" fontId="44" fillId="7" borderId="88" xfId="0" applyFont="1" applyFill="1" applyBorder="1" applyAlignment="1">
      <alignment horizontal="center" vertical="top" wrapText="1"/>
    </xf>
    <xf numFmtId="0" fontId="44" fillId="7" borderId="89" xfId="0" applyFont="1" applyFill="1" applyBorder="1" applyAlignment="1">
      <alignment horizontal="center" vertical="top" wrapText="1"/>
    </xf>
    <xf numFmtId="0" fontId="44" fillId="7" borderId="38" xfId="0" applyFont="1" applyFill="1" applyBorder="1" applyAlignment="1">
      <alignment horizontal="center" vertical="top" wrapText="1"/>
    </xf>
    <xf numFmtId="0" fontId="16" fillId="0" borderId="0" xfId="0" applyFont="1" applyAlignment="1">
      <alignment horizontal="center"/>
    </xf>
    <xf numFmtId="0" fontId="11" fillId="0" borderId="0" xfId="0" applyFont="1" applyBorder="1" applyAlignment="1">
      <alignment horizontal="center" vertical="center" textRotation="90" wrapText="1"/>
    </xf>
    <xf numFmtId="0" fontId="11" fillId="0" borderId="0" xfId="0" applyFont="1" applyBorder="1" applyAlignment="1">
      <alignment horizontal="center" vertical="center" textRotation="90"/>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7" fillId="0" borderId="0" xfId="4" applyAlignment="1" applyProtection="1">
      <alignment horizontal="center" vertical="center"/>
    </xf>
    <xf numFmtId="0" fontId="80" fillId="24" borderId="2" xfId="4" applyFont="1" applyFill="1" applyBorder="1" applyAlignment="1" applyProtection="1">
      <alignment wrapText="1"/>
    </xf>
    <xf numFmtId="0" fontId="79" fillId="0" borderId="0" xfId="0" applyFont="1"/>
    <xf numFmtId="0" fontId="80" fillId="24" borderId="15" xfId="4" applyFont="1" applyFill="1" applyBorder="1" applyAlignment="1" applyProtection="1">
      <alignment wrapText="1"/>
    </xf>
    <xf numFmtId="0" fontId="7" fillId="23" borderId="90" xfId="6" applyFont="1" applyAlignment="1" applyProtection="1">
      <alignment vertical="center" wrapText="1"/>
    </xf>
    <xf numFmtId="0" fontId="7" fillId="23" borderId="90" xfId="6" applyFont="1" applyAlignment="1" applyProtection="1">
      <alignment wrapText="1"/>
    </xf>
    <xf numFmtId="0" fontId="81" fillId="22" borderId="2" xfId="3" applyFont="1" applyBorder="1" applyAlignment="1">
      <alignment vertical="center" wrapText="1"/>
    </xf>
  </cellXfs>
  <cellStyles count="7">
    <cellStyle name="Currency" xfId="1" builtinId="4"/>
    <cellStyle name="Euro" xfId="2"/>
    <cellStyle name="Good" xfId="3" builtinId="26"/>
    <cellStyle name="Hyperlink" xfId="4" builtinId="8"/>
    <cellStyle name="Normal" xfId="0" builtinId="0"/>
    <cellStyle name="Normal_Sheet1_DoHA Draft  Risk Matrix" xfId="5"/>
    <cellStyle name="Note" xfId="6" builtinId="10"/>
  </cellStyles>
  <dxfs count="14">
    <dxf>
      <fill>
        <patternFill>
          <bgColor indexed="11"/>
        </patternFill>
      </fill>
    </dxf>
    <dxf>
      <fill>
        <patternFill>
          <bgColor indexed="13"/>
        </patternFill>
      </fill>
    </dxf>
    <dxf>
      <font>
        <condense val="0"/>
        <extend val="0"/>
        <color indexed="9"/>
      </font>
      <fill>
        <patternFill>
          <bgColor indexed="10"/>
        </patternFill>
      </fill>
    </dxf>
    <dxf>
      <font>
        <b/>
        <i val="0"/>
        <condense val="0"/>
        <extend val="0"/>
      </font>
      <fill>
        <patternFill>
          <bgColor indexed="50"/>
        </patternFill>
      </fill>
    </dxf>
    <dxf>
      <font>
        <b/>
        <i val="0"/>
        <condense val="0"/>
        <extend val="0"/>
      </font>
      <fill>
        <patternFill>
          <bgColor indexed="10"/>
        </patternFill>
      </fill>
    </dxf>
    <dxf>
      <fill>
        <patternFill>
          <bgColor indexed="13"/>
        </patternFill>
      </fill>
    </dxf>
    <dxf>
      <font>
        <b/>
        <i val="0"/>
        <condense val="0"/>
        <extend val="0"/>
      </font>
      <fill>
        <patternFill>
          <bgColor indexed="52"/>
        </patternFill>
      </fill>
    </dxf>
    <dxf>
      <font>
        <b/>
        <i val="0"/>
        <condense val="0"/>
        <extend val="0"/>
        <color indexed="9"/>
      </font>
      <fill>
        <patternFill>
          <bgColor indexed="10"/>
        </patternFill>
      </fill>
    </dxf>
    <dxf>
      <fill>
        <patternFill>
          <bgColor indexed="42"/>
        </patternFill>
      </fill>
    </dxf>
    <dxf>
      <font>
        <b/>
        <i val="0"/>
        <condense val="0"/>
        <extend val="0"/>
      </font>
      <fill>
        <patternFill>
          <bgColor indexed="10"/>
        </patternFill>
      </fill>
    </dxf>
    <dxf>
      <fill>
        <patternFill>
          <bgColor indexed="42"/>
        </patternFill>
      </fill>
    </dxf>
    <dxf>
      <font>
        <b/>
        <i val="0"/>
        <condense val="0"/>
        <extend val="0"/>
      </font>
      <fill>
        <patternFill>
          <bgColor indexed="10"/>
        </patternFill>
      </fill>
    </dxf>
    <dxf>
      <fill>
        <patternFill>
          <bgColor indexed="42"/>
        </patternFill>
      </fill>
    </dxf>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38100</xdr:colOff>
      <xdr:row>4</xdr:row>
      <xdr:rowOff>25400</xdr:rowOff>
    </xdr:from>
    <xdr:to>
      <xdr:col>3</xdr:col>
      <xdr:colOff>330200</xdr:colOff>
      <xdr:row>5</xdr:row>
      <xdr:rowOff>0</xdr:rowOff>
    </xdr:to>
    <xdr:sp macro="" textlink="">
      <xdr:nvSpPr>
        <xdr:cNvPr id="39249" name="AutoShape 1">
          <a:extLst>
            <a:ext uri="{FF2B5EF4-FFF2-40B4-BE49-F238E27FC236}">
              <a16:creationId xmlns:a16="http://schemas.microsoft.com/office/drawing/2014/main" id="{5622AC73-8C87-BF5E-1531-B70059975124}"/>
            </a:ext>
          </a:extLst>
        </xdr:cNvPr>
        <xdr:cNvSpPr>
          <a:spLocks noChangeArrowheads="1"/>
        </xdr:cNvSpPr>
      </xdr:nvSpPr>
      <xdr:spPr bwMode="auto">
        <a:xfrm>
          <a:off x="2628900" y="1993900"/>
          <a:ext cx="292100" cy="152400"/>
        </a:xfrm>
        <a:prstGeom prst="flowChartOffpageConnector">
          <a:avLst/>
        </a:prstGeom>
        <a:solidFill>
          <a:srgbClr val="FFFFFF"/>
        </a:solidFill>
        <a:ln w="9525">
          <a:solidFill>
            <a:srgbClr val="000000"/>
          </a:solidFill>
          <a:miter lim="800000"/>
          <a:headEnd/>
          <a:tailEnd/>
        </a:ln>
      </xdr:spPr>
    </xdr:sp>
    <xdr:clientData/>
  </xdr:twoCellAnchor>
  <xdr:twoCellAnchor>
    <xdr:from>
      <xdr:col>1</xdr:col>
      <xdr:colOff>0</xdr:colOff>
      <xdr:row>0</xdr:row>
      <xdr:rowOff>123825</xdr:rowOff>
    </xdr:from>
    <xdr:to>
      <xdr:col>12</xdr:col>
      <xdr:colOff>4318617</xdr:colOff>
      <xdr:row>2</xdr:row>
      <xdr:rowOff>60802</xdr:rowOff>
    </xdr:to>
    <xdr:sp macro="" textlink="">
      <xdr:nvSpPr>
        <xdr:cNvPr id="1026" name="Text Box 2">
          <a:extLst>
            <a:ext uri="{FF2B5EF4-FFF2-40B4-BE49-F238E27FC236}">
              <a16:creationId xmlns:a16="http://schemas.microsoft.com/office/drawing/2014/main" id="{F324BCBD-3204-5783-9B96-AE8518EFDE96}"/>
            </a:ext>
          </a:extLst>
        </xdr:cNvPr>
        <xdr:cNvSpPr txBox="1">
          <a:spLocks noChangeArrowheads="1"/>
        </xdr:cNvSpPr>
      </xdr:nvSpPr>
      <xdr:spPr bwMode="auto">
        <a:xfrm>
          <a:off x="200025" y="123825"/>
          <a:ext cx="8877300" cy="247650"/>
        </a:xfrm>
        <a:prstGeom prst="rect">
          <a:avLst/>
        </a:prstGeom>
        <a:solidFill>
          <a:srgbClr val="FFFFFF"/>
        </a:solidFill>
        <a:ln w="9525">
          <a:solidFill>
            <a:srgbClr val="000000"/>
          </a:solidFill>
          <a:miter lim="800000"/>
          <a:headEnd/>
          <a:tailEnd/>
        </a:ln>
        <a:effectLst>
          <a:outerShdw dist="107763" dir="18900000" algn="ctr" rotWithShape="0">
            <a:srgbClr val="808080"/>
          </a:outerShdw>
        </a:effectLst>
      </xdr:spPr>
      <xdr:txBody>
        <a:bodyPr vertOverflow="clip" wrap="square" lIns="27432" tIns="27432" rIns="27432" bIns="0" anchor="t" upright="1"/>
        <a:lstStyle/>
        <a:p>
          <a:pPr algn="ctr" rtl="0">
            <a:defRPr sz="1000"/>
          </a:pPr>
          <a:r>
            <a:rPr lang="en-AU" sz="1100" b="1" i="0" strike="noStrike">
              <a:solidFill>
                <a:srgbClr val="000000"/>
              </a:solidFill>
              <a:latin typeface="Arial"/>
              <a:cs typeface="Arial"/>
            </a:rPr>
            <a:t>Enterprise Security Risk Assessment (ESRA) and Management Process</a:t>
          </a:r>
        </a:p>
      </xdr:txBody>
    </xdr:sp>
    <xdr:clientData/>
  </xdr:twoCellAnchor>
  <xdr:twoCellAnchor>
    <xdr:from>
      <xdr:col>0</xdr:col>
      <xdr:colOff>231775</xdr:colOff>
      <xdr:row>3</xdr:row>
      <xdr:rowOff>6350</xdr:rowOff>
    </xdr:from>
    <xdr:to>
      <xdr:col>2</xdr:col>
      <xdr:colOff>1908175</xdr:colOff>
      <xdr:row>3</xdr:row>
      <xdr:rowOff>1111250</xdr:rowOff>
    </xdr:to>
    <xdr:sp macro="" textlink="">
      <xdr:nvSpPr>
        <xdr:cNvPr id="1027" name="Text Box 3">
          <a:extLst>
            <a:ext uri="{FF2B5EF4-FFF2-40B4-BE49-F238E27FC236}">
              <a16:creationId xmlns:a16="http://schemas.microsoft.com/office/drawing/2014/main" id="{E6269411-D036-BC57-87C8-78BAE32006BB}"/>
            </a:ext>
          </a:extLst>
        </xdr:cNvPr>
        <xdr:cNvSpPr txBox="1">
          <a:spLocks noChangeArrowheads="1"/>
        </xdr:cNvSpPr>
      </xdr:nvSpPr>
      <xdr:spPr bwMode="auto">
        <a:xfrm>
          <a:off x="200025" y="495300"/>
          <a:ext cx="1895475" cy="1104900"/>
        </a:xfrm>
        <a:prstGeom prst="rect">
          <a:avLst/>
        </a:prstGeom>
        <a:solidFill>
          <a:srgbClr val="FFFFFF"/>
        </a:solidFill>
        <a:ln w="9525">
          <a:solidFill>
            <a:srgbClr val="000000"/>
          </a:solidFill>
          <a:miter lim="800000"/>
          <a:headEnd/>
          <a:tailEnd/>
        </a:ln>
        <a:effectLst>
          <a:outerShdw dist="107763" dir="18900000" algn="ctr" rotWithShape="0">
            <a:srgbClr val="808080"/>
          </a:outerShdw>
        </a:effectLst>
      </xdr:spPr>
      <xdr:txBody>
        <a:bodyPr vertOverflow="clip" wrap="square" lIns="27432" tIns="22860" rIns="0" bIns="0" anchor="t" upright="1"/>
        <a:lstStyle/>
        <a:p>
          <a:pPr algn="l" rtl="0">
            <a:defRPr sz="1000"/>
          </a:pPr>
          <a:r>
            <a:rPr lang="en-AU" sz="1000" b="1" i="0" u="sng" strike="noStrike">
              <a:solidFill>
                <a:srgbClr val="000000"/>
              </a:solidFill>
              <a:latin typeface="Arial"/>
              <a:cs typeface="Arial"/>
            </a:rPr>
            <a:t>Purpose</a:t>
          </a:r>
          <a:r>
            <a:rPr lang="en-AU" sz="1000" b="0" i="0" strike="noStrike">
              <a:solidFill>
                <a:srgbClr val="000000"/>
              </a:solidFill>
              <a:latin typeface="Arial"/>
              <a:cs typeface="Arial"/>
            </a:rPr>
            <a:t>: P</a:t>
          </a:r>
          <a:r>
            <a:rPr lang="en-AU" sz="900" b="0" i="0" strike="noStrike">
              <a:solidFill>
                <a:srgbClr val="000000"/>
              </a:solidFill>
              <a:latin typeface="Arial"/>
              <a:cs typeface="Arial"/>
            </a:rPr>
            <a:t>rovide guidelines regarding an appropriate process for security risk management.</a:t>
          </a:r>
        </a:p>
      </xdr:txBody>
    </xdr:sp>
    <xdr:clientData/>
  </xdr:twoCellAnchor>
  <xdr:twoCellAnchor>
    <xdr:from>
      <xdr:col>12</xdr:col>
      <xdr:colOff>190500</xdr:colOff>
      <xdr:row>3</xdr:row>
      <xdr:rowOff>0</xdr:rowOff>
    </xdr:from>
    <xdr:to>
      <xdr:col>12</xdr:col>
      <xdr:colOff>4330700</xdr:colOff>
      <xdr:row>3</xdr:row>
      <xdr:rowOff>1231900</xdr:rowOff>
    </xdr:to>
    <xdr:sp macro="" textlink="">
      <xdr:nvSpPr>
        <xdr:cNvPr id="39252" name="Text Box 4">
          <a:extLst>
            <a:ext uri="{FF2B5EF4-FFF2-40B4-BE49-F238E27FC236}">
              <a16:creationId xmlns:a16="http://schemas.microsoft.com/office/drawing/2014/main" id="{B82F5ED8-12CC-ABC3-73A0-18006EE8567D}"/>
            </a:ext>
          </a:extLst>
        </xdr:cNvPr>
        <xdr:cNvSpPr txBox="1">
          <a:spLocks noChangeArrowheads="1"/>
        </xdr:cNvSpPr>
      </xdr:nvSpPr>
      <xdr:spPr bwMode="auto">
        <a:xfrm>
          <a:off x="6286500" y="482600"/>
          <a:ext cx="4140200" cy="1231900"/>
        </a:xfrm>
        <a:prstGeom prst="rect">
          <a:avLst/>
        </a:prstGeom>
        <a:solidFill>
          <a:srgbClr val="FFFFFF"/>
        </a:solidFill>
        <a:ln w="9525">
          <a:solidFill>
            <a:srgbClr val="000000"/>
          </a:solidFill>
          <a:miter lim="800000"/>
          <a:headEnd/>
          <a:tailEnd/>
        </a:ln>
        <a:effectLst>
          <a:outerShdw dist="107763" dir="18900000" algn="ctr" rotWithShape="0">
            <a:srgbClr val="808080"/>
          </a:outerShdw>
        </a:effectLst>
      </xdr:spPr>
    </xdr:sp>
    <xdr:clientData/>
  </xdr:twoCellAnchor>
  <xdr:twoCellAnchor>
    <xdr:from>
      <xdr:col>12</xdr:col>
      <xdr:colOff>225425</xdr:colOff>
      <xdr:row>3</xdr:row>
      <xdr:rowOff>57150</xdr:rowOff>
    </xdr:from>
    <xdr:to>
      <xdr:col>12</xdr:col>
      <xdr:colOff>2654756</xdr:colOff>
      <xdr:row>3</xdr:row>
      <xdr:rowOff>1222481</xdr:rowOff>
    </xdr:to>
    <xdr:sp macro="" textlink="">
      <xdr:nvSpPr>
        <xdr:cNvPr id="1029" name="Text Box 5">
          <a:extLst>
            <a:ext uri="{FF2B5EF4-FFF2-40B4-BE49-F238E27FC236}">
              <a16:creationId xmlns:a16="http://schemas.microsoft.com/office/drawing/2014/main" id="{F49FE77D-A265-ED7D-969B-B2E809728EEC}"/>
            </a:ext>
          </a:extLst>
        </xdr:cNvPr>
        <xdr:cNvSpPr txBox="1">
          <a:spLocks noChangeArrowheads="1"/>
        </xdr:cNvSpPr>
      </xdr:nvSpPr>
      <xdr:spPr bwMode="auto">
        <a:xfrm>
          <a:off x="5505450" y="533400"/>
          <a:ext cx="2124075" cy="1152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AU" sz="1000" b="1" i="0" u="sng" strike="noStrike">
              <a:solidFill>
                <a:srgbClr val="000000"/>
              </a:solidFill>
              <a:latin typeface="Arial"/>
              <a:cs typeface="Arial"/>
            </a:rPr>
            <a:t>Document Information</a:t>
          </a:r>
          <a:endParaRPr lang="en-AU" sz="1000" b="1" i="0" strike="noStrike">
            <a:solidFill>
              <a:srgbClr val="000000"/>
            </a:solidFill>
            <a:latin typeface="Arial"/>
            <a:cs typeface="Arial"/>
          </a:endParaRPr>
        </a:p>
        <a:p>
          <a:pPr algn="l" rtl="0">
            <a:defRPr sz="1000"/>
          </a:pPr>
          <a:r>
            <a:rPr lang="en-AU" sz="1000" b="0" i="0" strike="noStrike">
              <a:solidFill>
                <a:srgbClr val="000000"/>
              </a:solidFill>
              <a:latin typeface="Arial"/>
              <a:cs typeface="Arial"/>
            </a:rPr>
            <a:t>Document No: TBC</a:t>
          </a:r>
        </a:p>
        <a:p>
          <a:pPr algn="l" rtl="0">
            <a:defRPr sz="1000"/>
          </a:pPr>
          <a:r>
            <a:rPr lang="en-AU" sz="1000" b="0" i="0" strike="noStrike">
              <a:solidFill>
                <a:srgbClr val="000000"/>
              </a:solidFill>
              <a:latin typeface="Arial"/>
              <a:cs typeface="Arial"/>
            </a:rPr>
            <a:t>Revision:      0.1                      </a:t>
          </a:r>
        </a:p>
        <a:p>
          <a:pPr algn="l" rtl="0">
            <a:defRPr sz="1000"/>
          </a:pPr>
          <a:r>
            <a:rPr lang="en-AU" sz="1000" b="0" i="0" strike="noStrike">
              <a:solidFill>
                <a:srgbClr val="000000"/>
              </a:solidFill>
              <a:latin typeface="Arial"/>
              <a:cs typeface="Arial"/>
            </a:rPr>
            <a:t>Custodian:   TBC</a:t>
          </a:r>
        </a:p>
        <a:p>
          <a:pPr algn="l" rtl="0">
            <a:defRPr sz="1000"/>
          </a:pPr>
          <a:r>
            <a:rPr lang="en-AU" sz="1000" b="0" i="0" strike="noStrike">
              <a:solidFill>
                <a:srgbClr val="000000"/>
              </a:solidFill>
              <a:latin typeface="Arial"/>
              <a:cs typeface="Arial"/>
            </a:rPr>
            <a:t>Prepared by: J Talbot</a:t>
          </a:r>
        </a:p>
        <a:p>
          <a:pPr algn="l" rtl="0">
            <a:defRPr sz="1000"/>
          </a:pPr>
          <a:r>
            <a:rPr lang="en-AU" sz="1000" b="0" i="0" strike="noStrike">
              <a:solidFill>
                <a:srgbClr val="000000"/>
              </a:solidFill>
              <a:latin typeface="Arial"/>
              <a:cs typeface="Arial"/>
            </a:rPr>
            <a:t>Date:          TBC          </a:t>
          </a:r>
        </a:p>
      </xdr:txBody>
    </xdr:sp>
    <xdr:clientData/>
  </xdr:twoCellAnchor>
  <xdr:twoCellAnchor>
    <xdr:from>
      <xdr:col>8</xdr:col>
      <xdr:colOff>107950</xdr:colOff>
      <xdr:row>27</xdr:row>
      <xdr:rowOff>0</xdr:rowOff>
    </xdr:from>
    <xdr:to>
      <xdr:col>8</xdr:col>
      <xdr:colOff>285750</xdr:colOff>
      <xdr:row>27</xdr:row>
      <xdr:rowOff>0</xdr:rowOff>
    </xdr:to>
    <xdr:sp macro="" textlink="">
      <xdr:nvSpPr>
        <xdr:cNvPr id="1030" name="Text Box 6">
          <a:extLst>
            <a:ext uri="{FF2B5EF4-FFF2-40B4-BE49-F238E27FC236}">
              <a16:creationId xmlns:a16="http://schemas.microsoft.com/office/drawing/2014/main" id="{0150B5B3-A287-774A-858C-F166B301AAA6}"/>
            </a:ext>
          </a:extLst>
        </xdr:cNvPr>
        <xdr:cNvSpPr txBox="1">
          <a:spLocks noChangeArrowheads="1"/>
        </xdr:cNvSpPr>
      </xdr:nvSpPr>
      <xdr:spPr bwMode="auto">
        <a:xfrm>
          <a:off x="3924300" y="6829425"/>
          <a:ext cx="15240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AU" sz="1000" b="0" i="0" strike="noStrike">
              <a:solidFill>
                <a:srgbClr val="000000"/>
              </a:solidFill>
              <a:latin typeface="Arial"/>
              <a:cs typeface="Arial"/>
            </a:rPr>
            <a:t>I</a:t>
          </a:r>
        </a:p>
      </xdr:txBody>
    </xdr:sp>
    <xdr:clientData/>
  </xdr:twoCellAnchor>
  <xdr:twoCellAnchor>
    <xdr:from>
      <xdr:col>3</xdr:col>
      <xdr:colOff>38100</xdr:colOff>
      <xdr:row>10</xdr:row>
      <xdr:rowOff>50800</xdr:rowOff>
    </xdr:from>
    <xdr:to>
      <xdr:col>3</xdr:col>
      <xdr:colOff>279400</xdr:colOff>
      <xdr:row>10</xdr:row>
      <xdr:rowOff>266700</xdr:rowOff>
    </xdr:to>
    <xdr:sp macro="" textlink="">
      <xdr:nvSpPr>
        <xdr:cNvPr id="39255" name="AutoShape 7">
          <a:extLst>
            <a:ext uri="{FF2B5EF4-FFF2-40B4-BE49-F238E27FC236}">
              <a16:creationId xmlns:a16="http://schemas.microsoft.com/office/drawing/2014/main" id="{AADB86A5-FCCB-1E9C-3DAC-A8D3AB4E71E3}"/>
            </a:ext>
          </a:extLst>
        </xdr:cNvPr>
        <xdr:cNvSpPr>
          <a:spLocks noChangeArrowheads="1"/>
        </xdr:cNvSpPr>
      </xdr:nvSpPr>
      <xdr:spPr bwMode="auto">
        <a:xfrm>
          <a:off x="2628900" y="3327400"/>
          <a:ext cx="241300" cy="215900"/>
        </a:xfrm>
        <a:prstGeom prst="flowChartAlternateProcess">
          <a:avLst/>
        </a:prstGeom>
        <a:solidFill>
          <a:srgbClr val="FFFFFF"/>
        </a:solidFill>
        <a:ln w="9525">
          <a:solidFill>
            <a:srgbClr val="000000"/>
          </a:solidFill>
          <a:miter lim="800000"/>
          <a:headEnd/>
          <a:tailEnd/>
        </a:ln>
      </xdr:spPr>
    </xdr:sp>
    <xdr:clientData/>
  </xdr:twoCellAnchor>
  <xdr:twoCellAnchor>
    <xdr:from>
      <xdr:col>3</xdr:col>
      <xdr:colOff>38100</xdr:colOff>
      <xdr:row>18</xdr:row>
      <xdr:rowOff>76200</xdr:rowOff>
    </xdr:from>
    <xdr:to>
      <xdr:col>3</xdr:col>
      <xdr:colOff>279400</xdr:colOff>
      <xdr:row>18</xdr:row>
      <xdr:rowOff>292100</xdr:rowOff>
    </xdr:to>
    <xdr:sp macro="" textlink="">
      <xdr:nvSpPr>
        <xdr:cNvPr id="39256" name="AutoShape 8">
          <a:extLst>
            <a:ext uri="{FF2B5EF4-FFF2-40B4-BE49-F238E27FC236}">
              <a16:creationId xmlns:a16="http://schemas.microsoft.com/office/drawing/2014/main" id="{8C82D784-4C88-AF11-F2BA-B0EF91EC2696}"/>
            </a:ext>
          </a:extLst>
        </xdr:cNvPr>
        <xdr:cNvSpPr>
          <a:spLocks noChangeArrowheads="1"/>
        </xdr:cNvSpPr>
      </xdr:nvSpPr>
      <xdr:spPr bwMode="auto">
        <a:xfrm>
          <a:off x="2628900" y="5435600"/>
          <a:ext cx="241300" cy="215900"/>
        </a:xfrm>
        <a:prstGeom prst="flowChartAlternateProcess">
          <a:avLst/>
        </a:prstGeom>
        <a:solidFill>
          <a:srgbClr val="FFFFFF"/>
        </a:solidFill>
        <a:ln w="9525">
          <a:solidFill>
            <a:srgbClr val="000000"/>
          </a:solidFill>
          <a:miter lim="800000"/>
          <a:headEnd/>
          <a:tailEnd/>
        </a:ln>
      </xdr:spPr>
    </xdr:sp>
    <xdr:clientData/>
  </xdr:twoCellAnchor>
  <xdr:twoCellAnchor>
    <xdr:from>
      <xdr:col>4</xdr:col>
      <xdr:colOff>76200</xdr:colOff>
      <xdr:row>18</xdr:row>
      <xdr:rowOff>76200</xdr:rowOff>
    </xdr:from>
    <xdr:to>
      <xdr:col>4</xdr:col>
      <xdr:colOff>317500</xdr:colOff>
      <xdr:row>18</xdr:row>
      <xdr:rowOff>292100</xdr:rowOff>
    </xdr:to>
    <xdr:sp macro="" textlink="">
      <xdr:nvSpPr>
        <xdr:cNvPr id="39257" name="AutoShape 9">
          <a:extLst>
            <a:ext uri="{FF2B5EF4-FFF2-40B4-BE49-F238E27FC236}">
              <a16:creationId xmlns:a16="http://schemas.microsoft.com/office/drawing/2014/main" id="{FE453926-B888-E10A-E361-962A3CF62DC2}"/>
            </a:ext>
          </a:extLst>
        </xdr:cNvPr>
        <xdr:cNvSpPr>
          <a:spLocks noChangeArrowheads="1"/>
        </xdr:cNvSpPr>
      </xdr:nvSpPr>
      <xdr:spPr bwMode="auto">
        <a:xfrm>
          <a:off x="3035300" y="5435600"/>
          <a:ext cx="241300" cy="215900"/>
        </a:xfrm>
        <a:prstGeom prst="flowChartAlternateProcess">
          <a:avLst/>
        </a:prstGeom>
        <a:solidFill>
          <a:srgbClr val="FFFFFF"/>
        </a:solidFill>
        <a:ln w="9525">
          <a:solidFill>
            <a:srgbClr val="000000"/>
          </a:solidFill>
          <a:miter lim="800000"/>
          <a:headEnd/>
          <a:tailEnd/>
        </a:ln>
      </xdr:spPr>
    </xdr:sp>
    <xdr:clientData/>
  </xdr:twoCellAnchor>
  <xdr:twoCellAnchor>
    <xdr:from>
      <xdr:col>3</xdr:col>
      <xdr:colOff>38100</xdr:colOff>
      <xdr:row>19</xdr:row>
      <xdr:rowOff>139700</xdr:rowOff>
    </xdr:from>
    <xdr:to>
      <xdr:col>3</xdr:col>
      <xdr:colOff>292100</xdr:colOff>
      <xdr:row>21</xdr:row>
      <xdr:rowOff>25400</xdr:rowOff>
    </xdr:to>
    <xdr:sp macro="" textlink="">
      <xdr:nvSpPr>
        <xdr:cNvPr id="39258" name="AutoShape 10">
          <a:extLst>
            <a:ext uri="{FF2B5EF4-FFF2-40B4-BE49-F238E27FC236}">
              <a16:creationId xmlns:a16="http://schemas.microsoft.com/office/drawing/2014/main" id="{9924A725-6BE6-A700-D641-33FF0FDD0A69}"/>
            </a:ext>
          </a:extLst>
        </xdr:cNvPr>
        <xdr:cNvSpPr>
          <a:spLocks noChangeArrowheads="1"/>
        </xdr:cNvSpPr>
      </xdr:nvSpPr>
      <xdr:spPr bwMode="auto">
        <a:xfrm>
          <a:off x="2628900" y="5854700"/>
          <a:ext cx="254000" cy="228600"/>
        </a:xfrm>
        <a:prstGeom prst="flowChartAlternateProcess">
          <a:avLst/>
        </a:prstGeom>
        <a:solidFill>
          <a:srgbClr val="FFFFFF"/>
        </a:solidFill>
        <a:ln w="9525">
          <a:solidFill>
            <a:srgbClr val="000000"/>
          </a:solidFill>
          <a:miter lim="800000"/>
          <a:headEnd/>
          <a:tailEnd/>
        </a:ln>
      </xdr:spPr>
    </xdr:sp>
    <xdr:clientData/>
  </xdr:twoCellAnchor>
  <xdr:twoCellAnchor>
    <xdr:from>
      <xdr:col>4</xdr:col>
      <xdr:colOff>57150</xdr:colOff>
      <xdr:row>19</xdr:row>
      <xdr:rowOff>146050</xdr:rowOff>
    </xdr:from>
    <xdr:to>
      <xdr:col>4</xdr:col>
      <xdr:colOff>305991</xdr:colOff>
      <xdr:row>21</xdr:row>
      <xdr:rowOff>28647</xdr:rowOff>
    </xdr:to>
    <xdr:sp macro="" textlink="">
      <xdr:nvSpPr>
        <xdr:cNvPr id="1035" name="Text Box 11">
          <a:extLst>
            <a:ext uri="{FF2B5EF4-FFF2-40B4-BE49-F238E27FC236}">
              <a16:creationId xmlns:a16="http://schemas.microsoft.com/office/drawing/2014/main" id="{6748BE47-9E7C-912A-FEB5-D7F71663D61C}"/>
            </a:ext>
          </a:extLst>
        </xdr:cNvPr>
        <xdr:cNvSpPr txBox="1">
          <a:spLocks noChangeArrowheads="1"/>
        </xdr:cNvSpPr>
      </xdr:nvSpPr>
      <xdr:spPr bwMode="auto">
        <a:xfrm>
          <a:off x="2638425" y="5667375"/>
          <a:ext cx="209550" cy="21907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AU" sz="1000" b="0" i="0" strike="noStrike">
              <a:solidFill>
                <a:srgbClr val="000000"/>
              </a:solidFill>
              <a:latin typeface="Arial"/>
              <a:cs typeface="Arial"/>
            </a:rPr>
            <a:t>I</a:t>
          </a:r>
        </a:p>
      </xdr:txBody>
    </xdr:sp>
    <xdr:clientData/>
  </xdr:twoCellAnchor>
  <xdr:twoCellAnchor>
    <xdr:from>
      <xdr:col>7</xdr:col>
      <xdr:colOff>41275</xdr:colOff>
      <xdr:row>10</xdr:row>
      <xdr:rowOff>38100</xdr:rowOff>
    </xdr:from>
    <xdr:to>
      <xdr:col>7</xdr:col>
      <xdr:colOff>275478</xdr:colOff>
      <xdr:row>10</xdr:row>
      <xdr:rowOff>273844</xdr:rowOff>
    </xdr:to>
    <xdr:sp macro="" textlink="">
      <xdr:nvSpPr>
        <xdr:cNvPr id="1036" name="Text Box 12">
          <a:extLst>
            <a:ext uri="{FF2B5EF4-FFF2-40B4-BE49-F238E27FC236}">
              <a16:creationId xmlns:a16="http://schemas.microsoft.com/office/drawing/2014/main" id="{02ADE5C8-679D-09D7-9C6B-8F726C690032}"/>
            </a:ext>
          </a:extLst>
        </xdr:cNvPr>
        <xdr:cNvSpPr txBox="1">
          <a:spLocks noChangeArrowheads="1"/>
        </xdr:cNvSpPr>
      </xdr:nvSpPr>
      <xdr:spPr bwMode="auto">
        <a:xfrm>
          <a:off x="3562350" y="3305175"/>
          <a:ext cx="209550" cy="20955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AU" sz="1000" b="0" i="0" strike="noStrike">
              <a:solidFill>
                <a:srgbClr val="000000"/>
              </a:solidFill>
              <a:latin typeface="Arial"/>
              <a:cs typeface="Arial"/>
            </a:rPr>
            <a:t>I</a:t>
          </a:r>
        </a:p>
      </xdr:txBody>
    </xdr:sp>
    <xdr:clientData/>
  </xdr:twoCellAnchor>
  <xdr:twoCellAnchor>
    <xdr:from>
      <xdr:col>5</xdr:col>
      <xdr:colOff>76200</xdr:colOff>
      <xdr:row>6</xdr:row>
      <xdr:rowOff>88900</xdr:rowOff>
    </xdr:from>
    <xdr:to>
      <xdr:col>5</xdr:col>
      <xdr:colOff>317500</xdr:colOff>
      <xdr:row>6</xdr:row>
      <xdr:rowOff>279400</xdr:rowOff>
    </xdr:to>
    <xdr:sp macro="" textlink="">
      <xdr:nvSpPr>
        <xdr:cNvPr id="39261" name="AutoShape 15">
          <a:extLst>
            <a:ext uri="{FF2B5EF4-FFF2-40B4-BE49-F238E27FC236}">
              <a16:creationId xmlns:a16="http://schemas.microsoft.com/office/drawing/2014/main" id="{4096D40F-40C8-290E-C071-A69878C4C093}"/>
            </a:ext>
          </a:extLst>
        </xdr:cNvPr>
        <xdr:cNvSpPr>
          <a:spLocks noChangeArrowheads="1"/>
        </xdr:cNvSpPr>
      </xdr:nvSpPr>
      <xdr:spPr bwMode="auto">
        <a:xfrm>
          <a:off x="3403600" y="2400300"/>
          <a:ext cx="241300" cy="190500"/>
        </a:xfrm>
        <a:prstGeom prst="flowChartAlternateProcess">
          <a:avLst/>
        </a:prstGeom>
        <a:solidFill>
          <a:srgbClr val="FFFFFF"/>
        </a:solidFill>
        <a:ln w="9525">
          <a:solidFill>
            <a:srgbClr val="000000"/>
          </a:solidFill>
          <a:miter lim="800000"/>
          <a:headEnd/>
          <a:tailEnd/>
        </a:ln>
      </xdr:spPr>
    </xdr:sp>
    <xdr:clientData/>
  </xdr:twoCellAnchor>
  <xdr:twoCellAnchor>
    <xdr:from>
      <xdr:col>7</xdr:col>
      <xdr:colOff>0</xdr:colOff>
      <xdr:row>12</xdr:row>
      <xdr:rowOff>63500</xdr:rowOff>
    </xdr:from>
    <xdr:to>
      <xdr:col>7</xdr:col>
      <xdr:colOff>292100</xdr:colOff>
      <xdr:row>12</xdr:row>
      <xdr:rowOff>330200</xdr:rowOff>
    </xdr:to>
    <xdr:sp macro="" textlink="">
      <xdr:nvSpPr>
        <xdr:cNvPr id="39262" name="AutoShape 16">
          <a:extLst>
            <a:ext uri="{FF2B5EF4-FFF2-40B4-BE49-F238E27FC236}">
              <a16:creationId xmlns:a16="http://schemas.microsoft.com/office/drawing/2014/main" id="{1A97635A-4813-2B51-68CE-5D9474E7B3C5}"/>
            </a:ext>
          </a:extLst>
        </xdr:cNvPr>
        <xdr:cNvSpPr>
          <a:spLocks noChangeArrowheads="1"/>
        </xdr:cNvSpPr>
      </xdr:nvSpPr>
      <xdr:spPr bwMode="auto">
        <a:xfrm>
          <a:off x="4051300" y="3860800"/>
          <a:ext cx="292100" cy="266700"/>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63500</xdr:colOff>
      <xdr:row>14</xdr:row>
      <xdr:rowOff>38100</xdr:rowOff>
    </xdr:from>
    <xdr:to>
      <xdr:col>8</xdr:col>
      <xdr:colOff>342900</xdr:colOff>
      <xdr:row>14</xdr:row>
      <xdr:rowOff>304800</xdr:rowOff>
    </xdr:to>
    <xdr:sp macro="" textlink="">
      <xdr:nvSpPr>
        <xdr:cNvPr id="39263" name="AutoShape 17">
          <a:extLst>
            <a:ext uri="{FF2B5EF4-FFF2-40B4-BE49-F238E27FC236}">
              <a16:creationId xmlns:a16="http://schemas.microsoft.com/office/drawing/2014/main" id="{E2BABA21-C6CC-629D-0F7D-486C3E3BDFF2}"/>
            </a:ext>
          </a:extLst>
        </xdr:cNvPr>
        <xdr:cNvSpPr>
          <a:spLocks noChangeArrowheads="1"/>
        </xdr:cNvSpPr>
      </xdr:nvSpPr>
      <xdr:spPr bwMode="auto">
        <a:xfrm>
          <a:off x="4457700" y="4356100"/>
          <a:ext cx="279400" cy="266700"/>
        </a:xfrm>
        <a:prstGeom prst="flowChartDecision">
          <a:avLst/>
        </a:prstGeom>
        <a:solidFill>
          <a:srgbClr val="FFFFFF"/>
        </a:solidFill>
        <a:ln w="9525">
          <a:solidFill>
            <a:srgbClr val="000000"/>
          </a:solidFill>
          <a:miter lim="800000"/>
          <a:headEnd/>
          <a:tailEnd/>
        </a:ln>
      </xdr:spPr>
    </xdr:sp>
    <xdr:clientData/>
  </xdr:twoCellAnchor>
  <xdr:twoCellAnchor>
    <xdr:from>
      <xdr:col>4</xdr:col>
      <xdr:colOff>355600</xdr:colOff>
      <xdr:row>14</xdr:row>
      <xdr:rowOff>76200</xdr:rowOff>
    </xdr:from>
    <xdr:to>
      <xdr:col>5</xdr:col>
      <xdr:colOff>228600</xdr:colOff>
      <xdr:row>14</xdr:row>
      <xdr:rowOff>279400</xdr:rowOff>
    </xdr:to>
    <xdr:sp macro="" textlink="">
      <xdr:nvSpPr>
        <xdr:cNvPr id="39264" name="AutoShape 18">
          <a:extLst>
            <a:ext uri="{FF2B5EF4-FFF2-40B4-BE49-F238E27FC236}">
              <a16:creationId xmlns:a16="http://schemas.microsoft.com/office/drawing/2014/main" id="{1D1EAF5F-8B9E-4EE8-EAA1-C62E16AE4E79}"/>
            </a:ext>
          </a:extLst>
        </xdr:cNvPr>
        <xdr:cNvSpPr>
          <a:spLocks noChangeArrowheads="1"/>
        </xdr:cNvSpPr>
      </xdr:nvSpPr>
      <xdr:spPr bwMode="auto">
        <a:xfrm>
          <a:off x="3314700" y="4394200"/>
          <a:ext cx="241300" cy="203200"/>
        </a:xfrm>
        <a:prstGeom prst="flowChartAlternateProcess">
          <a:avLst/>
        </a:prstGeom>
        <a:solidFill>
          <a:srgbClr val="FFFFFF"/>
        </a:solidFill>
        <a:ln w="9525">
          <a:solidFill>
            <a:srgbClr val="000000"/>
          </a:solidFill>
          <a:miter lim="800000"/>
          <a:headEnd/>
          <a:tailEnd/>
        </a:ln>
      </xdr:spPr>
    </xdr:sp>
    <xdr:clientData/>
  </xdr:twoCellAnchor>
  <xdr:twoCellAnchor>
    <xdr:from>
      <xdr:col>5</xdr:col>
      <xdr:colOff>38100</xdr:colOff>
      <xdr:row>18</xdr:row>
      <xdr:rowOff>38100</xdr:rowOff>
    </xdr:from>
    <xdr:to>
      <xdr:col>5</xdr:col>
      <xdr:colOff>304800</xdr:colOff>
      <xdr:row>18</xdr:row>
      <xdr:rowOff>304800</xdr:rowOff>
    </xdr:to>
    <xdr:sp macro="" textlink="">
      <xdr:nvSpPr>
        <xdr:cNvPr id="39265" name="AutoShape 19">
          <a:extLst>
            <a:ext uri="{FF2B5EF4-FFF2-40B4-BE49-F238E27FC236}">
              <a16:creationId xmlns:a16="http://schemas.microsoft.com/office/drawing/2014/main" id="{0ABB9086-433D-0B2F-3A03-AD15FB7E15A9}"/>
            </a:ext>
          </a:extLst>
        </xdr:cNvPr>
        <xdr:cNvSpPr>
          <a:spLocks noChangeArrowheads="1"/>
        </xdr:cNvSpPr>
      </xdr:nvSpPr>
      <xdr:spPr bwMode="auto">
        <a:xfrm>
          <a:off x="3365500" y="5397500"/>
          <a:ext cx="266700" cy="266700"/>
        </a:xfrm>
        <a:prstGeom prst="flowChartDecision">
          <a:avLst/>
        </a:prstGeom>
        <a:solidFill>
          <a:srgbClr val="FFFFFF"/>
        </a:solidFill>
        <a:ln w="9525">
          <a:solidFill>
            <a:srgbClr val="000000"/>
          </a:solidFill>
          <a:miter lim="800000"/>
          <a:headEnd/>
          <a:tailEnd/>
        </a:ln>
      </xdr:spPr>
    </xdr:sp>
    <xdr:clientData/>
  </xdr:twoCellAnchor>
  <xdr:twoCellAnchor>
    <xdr:from>
      <xdr:col>3</xdr:col>
      <xdr:colOff>38100</xdr:colOff>
      <xdr:row>23</xdr:row>
      <xdr:rowOff>139700</xdr:rowOff>
    </xdr:from>
    <xdr:to>
      <xdr:col>3</xdr:col>
      <xdr:colOff>292100</xdr:colOff>
      <xdr:row>25</xdr:row>
      <xdr:rowOff>25400</xdr:rowOff>
    </xdr:to>
    <xdr:sp macro="" textlink="">
      <xdr:nvSpPr>
        <xdr:cNvPr id="39266" name="AutoShape 20">
          <a:extLst>
            <a:ext uri="{FF2B5EF4-FFF2-40B4-BE49-F238E27FC236}">
              <a16:creationId xmlns:a16="http://schemas.microsoft.com/office/drawing/2014/main" id="{4D70B72B-F8FF-CAFE-D31A-59EA6B4921AD}"/>
            </a:ext>
          </a:extLst>
        </xdr:cNvPr>
        <xdr:cNvSpPr>
          <a:spLocks noChangeArrowheads="1"/>
        </xdr:cNvSpPr>
      </xdr:nvSpPr>
      <xdr:spPr bwMode="auto">
        <a:xfrm>
          <a:off x="2628900" y="6540500"/>
          <a:ext cx="254000" cy="228600"/>
        </a:xfrm>
        <a:prstGeom prst="flowChartAlternateProcess">
          <a:avLst/>
        </a:prstGeom>
        <a:solidFill>
          <a:srgbClr val="FFFFFF"/>
        </a:solidFill>
        <a:ln w="9525">
          <a:solidFill>
            <a:srgbClr val="000000"/>
          </a:solidFill>
          <a:miter lim="800000"/>
          <a:headEnd/>
          <a:tailEnd/>
        </a:ln>
      </xdr:spPr>
    </xdr:sp>
    <xdr:clientData/>
  </xdr:twoCellAnchor>
  <xdr:twoCellAnchor>
    <xdr:from>
      <xdr:col>3</xdr:col>
      <xdr:colOff>38100</xdr:colOff>
      <xdr:row>26</xdr:row>
      <xdr:rowOff>38100</xdr:rowOff>
    </xdr:from>
    <xdr:to>
      <xdr:col>3</xdr:col>
      <xdr:colOff>342900</xdr:colOff>
      <xdr:row>26</xdr:row>
      <xdr:rowOff>139700</xdr:rowOff>
    </xdr:to>
    <xdr:sp macro="" textlink="">
      <xdr:nvSpPr>
        <xdr:cNvPr id="39267" name="AutoShape 21">
          <a:extLst>
            <a:ext uri="{FF2B5EF4-FFF2-40B4-BE49-F238E27FC236}">
              <a16:creationId xmlns:a16="http://schemas.microsoft.com/office/drawing/2014/main" id="{8D1FE24D-D8F1-8851-EEAC-9B90B1F2B6ED}"/>
            </a:ext>
          </a:extLst>
        </xdr:cNvPr>
        <xdr:cNvSpPr>
          <a:spLocks noChangeArrowheads="1"/>
        </xdr:cNvSpPr>
      </xdr:nvSpPr>
      <xdr:spPr bwMode="auto">
        <a:xfrm>
          <a:off x="2628900" y="6946900"/>
          <a:ext cx="304800" cy="101600"/>
        </a:xfrm>
        <a:prstGeom prst="flowChartTerminator">
          <a:avLst/>
        </a:prstGeom>
        <a:solidFill>
          <a:srgbClr val="FFFFFF"/>
        </a:solidFill>
        <a:ln w="9525">
          <a:solidFill>
            <a:srgbClr val="000000"/>
          </a:solidFill>
          <a:miter lim="800000"/>
          <a:headEnd/>
          <a:tailEnd/>
        </a:ln>
      </xdr:spPr>
    </xdr:sp>
    <xdr:clientData/>
  </xdr:twoCellAnchor>
  <xdr:twoCellAnchor>
    <xdr:from>
      <xdr:col>3</xdr:col>
      <xdr:colOff>190500</xdr:colOff>
      <xdr:row>5</xdr:row>
      <xdr:rowOff>0</xdr:rowOff>
    </xdr:from>
    <xdr:to>
      <xdr:col>5</xdr:col>
      <xdr:colOff>190500</xdr:colOff>
      <xdr:row>6</xdr:row>
      <xdr:rowOff>88900</xdr:rowOff>
    </xdr:to>
    <xdr:cxnSp macro="">
      <xdr:nvCxnSpPr>
        <xdr:cNvPr id="39268" name="AutoShape 22">
          <a:extLst>
            <a:ext uri="{FF2B5EF4-FFF2-40B4-BE49-F238E27FC236}">
              <a16:creationId xmlns:a16="http://schemas.microsoft.com/office/drawing/2014/main" id="{F4768B37-BC0E-6974-3D60-5F1407980C5E}"/>
            </a:ext>
          </a:extLst>
        </xdr:cNvPr>
        <xdr:cNvCxnSpPr>
          <a:cxnSpLocks noChangeShapeType="1"/>
          <a:stCxn id="39249" idx="2"/>
          <a:endCxn id="39261" idx="0"/>
        </xdr:cNvCxnSpPr>
      </xdr:nvCxnSpPr>
      <xdr:spPr bwMode="auto">
        <a:xfrm rot="16200000" flipH="1">
          <a:off x="3022600" y="1905000"/>
          <a:ext cx="254000" cy="736600"/>
        </a:xfrm>
        <a:prstGeom prst="bentConnector3">
          <a:avLst>
            <a:gd name="adj1" fmla="val 4856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8</xdr:col>
      <xdr:colOff>203200</xdr:colOff>
      <xdr:row>8</xdr:row>
      <xdr:rowOff>279400</xdr:rowOff>
    </xdr:from>
    <xdr:to>
      <xdr:col>8</xdr:col>
      <xdr:colOff>203200</xdr:colOff>
      <xdr:row>10</xdr:row>
      <xdr:rowOff>50800</xdr:rowOff>
    </xdr:to>
    <xdr:cxnSp macro="">
      <xdr:nvCxnSpPr>
        <xdr:cNvPr id="39269" name="AutoShape 23">
          <a:extLst>
            <a:ext uri="{FF2B5EF4-FFF2-40B4-BE49-F238E27FC236}">
              <a16:creationId xmlns:a16="http://schemas.microsoft.com/office/drawing/2014/main" id="{44CB947A-43BD-6BAC-ABF1-E498BA74C1D6}"/>
            </a:ext>
          </a:extLst>
        </xdr:cNvPr>
        <xdr:cNvCxnSpPr>
          <a:cxnSpLocks noChangeShapeType="1"/>
          <a:stCxn id="39312" idx="2"/>
          <a:endCxn id="39314" idx="0"/>
        </xdr:cNvCxnSpPr>
      </xdr:nvCxnSpPr>
      <xdr:spPr bwMode="auto">
        <a:xfrm rot="5400000">
          <a:off x="4470400" y="3200400"/>
          <a:ext cx="254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292100</xdr:colOff>
      <xdr:row>10</xdr:row>
      <xdr:rowOff>139700</xdr:rowOff>
    </xdr:from>
    <xdr:to>
      <xdr:col>4</xdr:col>
      <xdr:colOff>63500</xdr:colOff>
      <xdr:row>10</xdr:row>
      <xdr:rowOff>139700</xdr:rowOff>
    </xdr:to>
    <xdr:cxnSp macro="">
      <xdr:nvCxnSpPr>
        <xdr:cNvPr id="39270" name="AutoShape 24">
          <a:extLst>
            <a:ext uri="{FF2B5EF4-FFF2-40B4-BE49-F238E27FC236}">
              <a16:creationId xmlns:a16="http://schemas.microsoft.com/office/drawing/2014/main" id="{14A07821-C12B-280F-8A78-2E19B8E3B1A8}"/>
            </a:ext>
          </a:extLst>
        </xdr:cNvPr>
        <xdr:cNvCxnSpPr>
          <a:cxnSpLocks noChangeShapeType="1"/>
          <a:stCxn id="39255" idx="3"/>
          <a:endCxn id="39303" idx="1"/>
        </xdr:cNvCxnSpPr>
      </xdr:nvCxnSpPr>
      <xdr:spPr bwMode="auto">
        <a:xfrm>
          <a:off x="2882900" y="3416300"/>
          <a:ext cx="1397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304800</xdr:colOff>
      <xdr:row>10</xdr:row>
      <xdr:rowOff>152400</xdr:rowOff>
    </xdr:from>
    <xdr:to>
      <xdr:col>5</xdr:col>
      <xdr:colOff>76200</xdr:colOff>
      <xdr:row>10</xdr:row>
      <xdr:rowOff>152400</xdr:rowOff>
    </xdr:to>
    <xdr:cxnSp macro="">
      <xdr:nvCxnSpPr>
        <xdr:cNvPr id="39271" name="AutoShape 25">
          <a:extLst>
            <a:ext uri="{FF2B5EF4-FFF2-40B4-BE49-F238E27FC236}">
              <a16:creationId xmlns:a16="http://schemas.microsoft.com/office/drawing/2014/main" id="{3A3240BA-CC93-227F-AB99-548474897805}"/>
            </a:ext>
          </a:extLst>
        </xdr:cNvPr>
        <xdr:cNvCxnSpPr>
          <a:cxnSpLocks noChangeShapeType="1"/>
          <a:stCxn id="39303" idx="3"/>
          <a:endCxn id="1103" idx="1"/>
        </xdr:cNvCxnSpPr>
      </xdr:nvCxnSpPr>
      <xdr:spPr bwMode="auto">
        <a:xfrm>
          <a:off x="3263900" y="3429000"/>
          <a:ext cx="1397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317500</xdr:colOff>
      <xdr:row>10</xdr:row>
      <xdr:rowOff>152400</xdr:rowOff>
    </xdr:from>
    <xdr:to>
      <xdr:col>6</xdr:col>
      <xdr:colOff>50800</xdr:colOff>
      <xdr:row>10</xdr:row>
      <xdr:rowOff>152400</xdr:rowOff>
    </xdr:to>
    <xdr:cxnSp macro="">
      <xdr:nvCxnSpPr>
        <xdr:cNvPr id="39272" name="AutoShape 26">
          <a:extLst>
            <a:ext uri="{FF2B5EF4-FFF2-40B4-BE49-F238E27FC236}">
              <a16:creationId xmlns:a16="http://schemas.microsoft.com/office/drawing/2014/main" id="{BE983339-DBDB-2499-AED3-27EE90A215BF}"/>
            </a:ext>
          </a:extLst>
        </xdr:cNvPr>
        <xdr:cNvCxnSpPr>
          <a:cxnSpLocks noChangeShapeType="1"/>
          <a:stCxn id="1103" idx="3"/>
          <a:endCxn id="1102" idx="1"/>
        </xdr:cNvCxnSpPr>
      </xdr:nvCxnSpPr>
      <xdr:spPr bwMode="auto">
        <a:xfrm>
          <a:off x="3644900" y="3429000"/>
          <a:ext cx="1143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292100</xdr:colOff>
      <xdr:row>10</xdr:row>
      <xdr:rowOff>152400</xdr:rowOff>
    </xdr:from>
    <xdr:to>
      <xdr:col>7</xdr:col>
      <xdr:colOff>38100</xdr:colOff>
      <xdr:row>10</xdr:row>
      <xdr:rowOff>152400</xdr:rowOff>
    </xdr:to>
    <xdr:cxnSp macro="">
      <xdr:nvCxnSpPr>
        <xdr:cNvPr id="39273" name="AutoShape 27">
          <a:extLst>
            <a:ext uri="{FF2B5EF4-FFF2-40B4-BE49-F238E27FC236}">
              <a16:creationId xmlns:a16="http://schemas.microsoft.com/office/drawing/2014/main" id="{C905575C-E266-791E-DD6D-319194583869}"/>
            </a:ext>
          </a:extLst>
        </xdr:cNvPr>
        <xdr:cNvCxnSpPr>
          <a:cxnSpLocks noChangeShapeType="1"/>
          <a:stCxn id="1102" idx="3"/>
          <a:endCxn id="1036" idx="1"/>
        </xdr:cNvCxnSpPr>
      </xdr:nvCxnSpPr>
      <xdr:spPr bwMode="auto">
        <a:xfrm>
          <a:off x="4000500" y="3429000"/>
          <a:ext cx="889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203200</xdr:colOff>
      <xdr:row>10</xdr:row>
      <xdr:rowOff>266700</xdr:rowOff>
    </xdr:from>
    <xdr:to>
      <xdr:col>8</xdr:col>
      <xdr:colOff>203200</xdr:colOff>
      <xdr:row>12</xdr:row>
      <xdr:rowOff>63500</xdr:rowOff>
    </xdr:to>
    <xdr:cxnSp macro="">
      <xdr:nvCxnSpPr>
        <xdr:cNvPr id="39274" name="AutoShape 28">
          <a:extLst>
            <a:ext uri="{FF2B5EF4-FFF2-40B4-BE49-F238E27FC236}">
              <a16:creationId xmlns:a16="http://schemas.microsoft.com/office/drawing/2014/main" id="{EAEB8A05-2218-A3FE-CFF5-E4D642566ECC}"/>
            </a:ext>
          </a:extLst>
        </xdr:cNvPr>
        <xdr:cNvCxnSpPr>
          <a:cxnSpLocks noChangeShapeType="1"/>
          <a:stCxn id="39314" idx="2"/>
          <a:endCxn id="39288" idx="0"/>
        </xdr:cNvCxnSpPr>
      </xdr:nvCxnSpPr>
      <xdr:spPr bwMode="auto">
        <a:xfrm rot="5400000">
          <a:off x="4438650" y="3702050"/>
          <a:ext cx="3175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292100</xdr:colOff>
      <xdr:row>12</xdr:row>
      <xdr:rowOff>203200</xdr:rowOff>
    </xdr:from>
    <xdr:to>
      <xdr:col>8</xdr:col>
      <xdr:colOff>63500</xdr:colOff>
      <xdr:row>12</xdr:row>
      <xdr:rowOff>203200</xdr:rowOff>
    </xdr:to>
    <xdr:cxnSp macro="">
      <xdr:nvCxnSpPr>
        <xdr:cNvPr id="39275" name="AutoShape 29">
          <a:extLst>
            <a:ext uri="{FF2B5EF4-FFF2-40B4-BE49-F238E27FC236}">
              <a16:creationId xmlns:a16="http://schemas.microsoft.com/office/drawing/2014/main" id="{16C54FB5-6FC1-50A3-D156-44B8DF815CB8}"/>
            </a:ext>
          </a:extLst>
        </xdr:cNvPr>
        <xdr:cNvCxnSpPr>
          <a:cxnSpLocks noChangeShapeType="1"/>
          <a:stCxn id="39288" idx="1"/>
          <a:endCxn id="39262" idx="3"/>
        </xdr:cNvCxnSpPr>
      </xdr:nvCxnSpPr>
      <xdr:spPr bwMode="auto">
        <a:xfrm rot="10800000">
          <a:off x="4343400" y="4000500"/>
          <a:ext cx="1143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330200</xdr:colOff>
      <xdr:row>12</xdr:row>
      <xdr:rowOff>203200</xdr:rowOff>
    </xdr:from>
    <xdr:to>
      <xdr:col>7</xdr:col>
      <xdr:colOff>0</xdr:colOff>
      <xdr:row>12</xdr:row>
      <xdr:rowOff>203200</xdr:rowOff>
    </xdr:to>
    <xdr:cxnSp macro="">
      <xdr:nvCxnSpPr>
        <xdr:cNvPr id="39276" name="AutoShape 30">
          <a:extLst>
            <a:ext uri="{FF2B5EF4-FFF2-40B4-BE49-F238E27FC236}">
              <a16:creationId xmlns:a16="http://schemas.microsoft.com/office/drawing/2014/main" id="{12BCC5E1-26FD-3114-0E90-64E4E4F51E34}"/>
            </a:ext>
          </a:extLst>
        </xdr:cNvPr>
        <xdr:cNvCxnSpPr>
          <a:cxnSpLocks noChangeShapeType="1"/>
          <a:stCxn id="39262" idx="1"/>
          <a:endCxn id="39291" idx="3"/>
        </xdr:cNvCxnSpPr>
      </xdr:nvCxnSpPr>
      <xdr:spPr bwMode="auto">
        <a:xfrm rot="10800000">
          <a:off x="3289300" y="4000500"/>
          <a:ext cx="762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203200</xdr:colOff>
      <xdr:row>12</xdr:row>
      <xdr:rowOff>330200</xdr:rowOff>
    </xdr:from>
    <xdr:to>
      <xdr:col>8</xdr:col>
      <xdr:colOff>203200</xdr:colOff>
      <xdr:row>14</xdr:row>
      <xdr:rowOff>38100</xdr:rowOff>
    </xdr:to>
    <xdr:cxnSp macro="">
      <xdr:nvCxnSpPr>
        <xdr:cNvPr id="39277" name="AutoShape 31">
          <a:extLst>
            <a:ext uri="{FF2B5EF4-FFF2-40B4-BE49-F238E27FC236}">
              <a16:creationId xmlns:a16="http://schemas.microsoft.com/office/drawing/2014/main" id="{8F6C756A-6C69-88C7-4FB9-60394A014056}"/>
            </a:ext>
          </a:extLst>
        </xdr:cNvPr>
        <xdr:cNvCxnSpPr>
          <a:cxnSpLocks noChangeShapeType="1"/>
          <a:stCxn id="39288" idx="2"/>
          <a:endCxn id="39263" idx="0"/>
        </xdr:cNvCxnSpPr>
      </xdr:nvCxnSpPr>
      <xdr:spPr bwMode="auto">
        <a:xfrm rot="5400000">
          <a:off x="4483100" y="4241800"/>
          <a:ext cx="2286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241300</xdr:colOff>
      <xdr:row>14</xdr:row>
      <xdr:rowOff>177800</xdr:rowOff>
    </xdr:from>
    <xdr:to>
      <xdr:col>8</xdr:col>
      <xdr:colOff>63500</xdr:colOff>
      <xdr:row>14</xdr:row>
      <xdr:rowOff>177800</xdr:rowOff>
    </xdr:to>
    <xdr:cxnSp macro="">
      <xdr:nvCxnSpPr>
        <xdr:cNvPr id="39278" name="AutoShape 32">
          <a:extLst>
            <a:ext uri="{FF2B5EF4-FFF2-40B4-BE49-F238E27FC236}">
              <a16:creationId xmlns:a16="http://schemas.microsoft.com/office/drawing/2014/main" id="{36BEF441-FE5B-3CC5-45D2-C949E00CCC96}"/>
            </a:ext>
          </a:extLst>
        </xdr:cNvPr>
        <xdr:cNvCxnSpPr>
          <a:cxnSpLocks noChangeShapeType="1"/>
          <a:stCxn id="1072" idx="3"/>
          <a:endCxn id="39263" idx="1"/>
        </xdr:cNvCxnSpPr>
      </xdr:nvCxnSpPr>
      <xdr:spPr bwMode="auto">
        <a:xfrm>
          <a:off x="3949700" y="4495800"/>
          <a:ext cx="508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177800</xdr:colOff>
      <xdr:row>14</xdr:row>
      <xdr:rowOff>317500</xdr:rowOff>
    </xdr:from>
    <xdr:to>
      <xdr:col>8</xdr:col>
      <xdr:colOff>203200</xdr:colOff>
      <xdr:row>16</xdr:row>
      <xdr:rowOff>63500</xdr:rowOff>
    </xdr:to>
    <xdr:cxnSp macro="">
      <xdr:nvCxnSpPr>
        <xdr:cNvPr id="39279" name="AutoShape 33">
          <a:extLst>
            <a:ext uri="{FF2B5EF4-FFF2-40B4-BE49-F238E27FC236}">
              <a16:creationId xmlns:a16="http://schemas.microsoft.com/office/drawing/2014/main" id="{20EDB4EE-48E3-618A-2583-80914D70374E}"/>
            </a:ext>
          </a:extLst>
        </xdr:cNvPr>
        <xdr:cNvCxnSpPr>
          <a:cxnSpLocks noChangeShapeType="1"/>
          <a:stCxn id="39263" idx="2"/>
          <a:endCxn id="39306" idx="0"/>
        </xdr:cNvCxnSpPr>
      </xdr:nvCxnSpPr>
      <xdr:spPr bwMode="auto">
        <a:xfrm rot="5400000">
          <a:off x="3917950" y="4222750"/>
          <a:ext cx="266700" cy="1092200"/>
        </a:xfrm>
        <a:prstGeom prst="bentConnector3">
          <a:avLst>
            <a:gd name="adj1" fmla="val 4856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4</xdr:col>
      <xdr:colOff>317500</xdr:colOff>
      <xdr:row>18</xdr:row>
      <xdr:rowOff>177800</xdr:rowOff>
    </xdr:from>
    <xdr:to>
      <xdr:col>5</xdr:col>
      <xdr:colOff>38100</xdr:colOff>
      <xdr:row>18</xdr:row>
      <xdr:rowOff>177800</xdr:rowOff>
    </xdr:to>
    <xdr:cxnSp macro="">
      <xdr:nvCxnSpPr>
        <xdr:cNvPr id="39280" name="AutoShape 34">
          <a:extLst>
            <a:ext uri="{FF2B5EF4-FFF2-40B4-BE49-F238E27FC236}">
              <a16:creationId xmlns:a16="http://schemas.microsoft.com/office/drawing/2014/main" id="{BFA3C28B-86F6-9414-9F55-88727F0B0BDC}"/>
            </a:ext>
          </a:extLst>
        </xdr:cNvPr>
        <xdr:cNvCxnSpPr>
          <a:cxnSpLocks noChangeShapeType="1"/>
          <a:stCxn id="39257" idx="3"/>
          <a:endCxn id="39265" idx="1"/>
        </xdr:cNvCxnSpPr>
      </xdr:nvCxnSpPr>
      <xdr:spPr bwMode="auto">
        <a:xfrm>
          <a:off x="3276600" y="5537200"/>
          <a:ext cx="889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279400</xdr:colOff>
      <xdr:row>18</xdr:row>
      <xdr:rowOff>177800</xdr:rowOff>
    </xdr:from>
    <xdr:to>
      <xdr:col>4</xdr:col>
      <xdr:colOff>76200</xdr:colOff>
      <xdr:row>18</xdr:row>
      <xdr:rowOff>177800</xdr:rowOff>
    </xdr:to>
    <xdr:cxnSp macro="">
      <xdr:nvCxnSpPr>
        <xdr:cNvPr id="39281" name="AutoShape 35">
          <a:extLst>
            <a:ext uri="{FF2B5EF4-FFF2-40B4-BE49-F238E27FC236}">
              <a16:creationId xmlns:a16="http://schemas.microsoft.com/office/drawing/2014/main" id="{FCE6EF4E-BBCF-9F96-401F-5FF550971901}"/>
            </a:ext>
          </a:extLst>
        </xdr:cNvPr>
        <xdr:cNvCxnSpPr>
          <a:cxnSpLocks noChangeShapeType="1"/>
          <a:stCxn id="39256" idx="3"/>
          <a:endCxn id="39257" idx="1"/>
        </xdr:cNvCxnSpPr>
      </xdr:nvCxnSpPr>
      <xdr:spPr bwMode="auto">
        <a:xfrm>
          <a:off x="2870200" y="5537200"/>
          <a:ext cx="1651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190500</xdr:colOff>
      <xdr:row>18</xdr:row>
      <xdr:rowOff>279400</xdr:rowOff>
    </xdr:from>
    <xdr:to>
      <xdr:col>3</xdr:col>
      <xdr:colOff>190500</xdr:colOff>
      <xdr:row>19</xdr:row>
      <xdr:rowOff>139700</xdr:rowOff>
    </xdr:to>
    <xdr:cxnSp macro="">
      <xdr:nvCxnSpPr>
        <xdr:cNvPr id="39282" name="AutoShape 36">
          <a:extLst>
            <a:ext uri="{FF2B5EF4-FFF2-40B4-BE49-F238E27FC236}">
              <a16:creationId xmlns:a16="http://schemas.microsoft.com/office/drawing/2014/main" id="{345128D6-8D26-3055-615A-CE6353B7087C}"/>
            </a:ext>
          </a:extLst>
        </xdr:cNvPr>
        <xdr:cNvCxnSpPr>
          <a:cxnSpLocks noChangeShapeType="1"/>
          <a:stCxn id="39256" idx="2"/>
          <a:endCxn id="39258" idx="0"/>
        </xdr:cNvCxnSpPr>
      </xdr:nvCxnSpPr>
      <xdr:spPr bwMode="auto">
        <a:xfrm rot="5400000">
          <a:off x="2673350" y="5746750"/>
          <a:ext cx="2159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292100</xdr:colOff>
      <xdr:row>20</xdr:row>
      <xdr:rowOff>88900</xdr:rowOff>
    </xdr:from>
    <xdr:to>
      <xdr:col>4</xdr:col>
      <xdr:colOff>63500</xdr:colOff>
      <xdr:row>20</xdr:row>
      <xdr:rowOff>88900</xdr:rowOff>
    </xdr:to>
    <xdr:cxnSp macro="">
      <xdr:nvCxnSpPr>
        <xdr:cNvPr id="39283" name="AutoShape 37">
          <a:extLst>
            <a:ext uri="{FF2B5EF4-FFF2-40B4-BE49-F238E27FC236}">
              <a16:creationId xmlns:a16="http://schemas.microsoft.com/office/drawing/2014/main" id="{1E5A0836-6992-EC5E-3B76-99A3DBF80C13}"/>
            </a:ext>
          </a:extLst>
        </xdr:cNvPr>
        <xdr:cNvCxnSpPr>
          <a:cxnSpLocks noChangeShapeType="1"/>
          <a:stCxn id="1035" idx="1"/>
          <a:endCxn id="39258" idx="3"/>
        </xdr:cNvCxnSpPr>
      </xdr:nvCxnSpPr>
      <xdr:spPr bwMode="auto">
        <a:xfrm rot="10800000">
          <a:off x="2882900" y="5969000"/>
          <a:ext cx="1397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38100</xdr:colOff>
      <xdr:row>21</xdr:row>
      <xdr:rowOff>152400</xdr:rowOff>
    </xdr:from>
    <xdr:to>
      <xdr:col>3</xdr:col>
      <xdr:colOff>292100</xdr:colOff>
      <xdr:row>23</xdr:row>
      <xdr:rowOff>25400</xdr:rowOff>
    </xdr:to>
    <xdr:sp macro="" textlink="">
      <xdr:nvSpPr>
        <xdr:cNvPr id="39284" name="AutoShape 38">
          <a:extLst>
            <a:ext uri="{FF2B5EF4-FFF2-40B4-BE49-F238E27FC236}">
              <a16:creationId xmlns:a16="http://schemas.microsoft.com/office/drawing/2014/main" id="{4B929C69-6B89-E31F-57D3-261273C466B2}"/>
            </a:ext>
          </a:extLst>
        </xdr:cNvPr>
        <xdr:cNvSpPr>
          <a:spLocks noChangeArrowheads="1"/>
        </xdr:cNvSpPr>
      </xdr:nvSpPr>
      <xdr:spPr bwMode="auto">
        <a:xfrm>
          <a:off x="2628900" y="6210300"/>
          <a:ext cx="254000" cy="215900"/>
        </a:xfrm>
        <a:prstGeom prst="flowChartAlternateProcess">
          <a:avLst/>
        </a:prstGeom>
        <a:solidFill>
          <a:srgbClr val="FFFFFF"/>
        </a:solidFill>
        <a:ln w="9525">
          <a:solidFill>
            <a:srgbClr val="000000"/>
          </a:solidFill>
          <a:miter lim="800000"/>
          <a:headEnd/>
          <a:tailEnd/>
        </a:ln>
      </xdr:spPr>
    </xdr:sp>
    <xdr:clientData/>
  </xdr:twoCellAnchor>
  <xdr:twoCellAnchor>
    <xdr:from>
      <xdr:col>3</xdr:col>
      <xdr:colOff>190500</xdr:colOff>
      <xdr:row>21</xdr:row>
      <xdr:rowOff>25400</xdr:rowOff>
    </xdr:from>
    <xdr:to>
      <xdr:col>3</xdr:col>
      <xdr:colOff>190500</xdr:colOff>
      <xdr:row>21</xdr:row>
      <xdr:rowOff>165100</xdr:rowOff>
    </xdr:to>
    <xdr:cxnSp macro="">
      <xdr:nvCxnSpPr>
        <xdr:cNvPr id="39285" name="AutoShape 39">
          <a:extLst>
            <a:ext uri="{FF2B5EF4-FFF2-40B4-BE49-F238E27FC236}">
              <a16:creationId xmlns:a16="http://schemas.microsoft.com/office/drawing/2014/main" id="{2F3985E1-8E49-BE5A-7FBF-7CFCB9CD700D}"/>
            </a:ext>
          </a:extLst>
        </xdr:cNvPr>
        <xdr:cNvCxnSpPr>
          <a:cxnSpLocks noChangeShapeType="1"/>
          <a:stCxn id="39258" idx="2"/>
          <a:endCxn id="39284" idx="0"/>
        </xdr:cNvCxnSpPr>
      </xdr:nvCxnSpPr>
      <xdr:spPr bwMode="auto">
        <a:xfrm rot="5400000">
          <a:off x="2711450" y="6153150"/>
          <a:ext cx="1397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165100</xdr:colOff>
      <xdr:row>23</xdr:row>
      <xdr:rowOff>25400</xdr:rowOff>
    </xdr:from>
    <xdr:to>
      <xdr:col>3</xdr:col>
      <xdr:colOff>165100</xdr:colOff>
      <xdr:row>23</xdr:row>
      <xdr:rowOff>127000</xdr:rowOff>
    </xdr:to>
    <xdr:cxnSp macro="">
      <xdr:nvCxnSpPr>
        <xdr:cNvPr id="39286" name="AutoShape 40">
          <a:extLst>
            <a:ext uri="{FF2B5EF4-FFF2-40B4-BE49-F238E27FC236}">
              <a16:creationId xmlns:a16="http://schemas.microsoft.com/office/drawing/2014/main" id="{4E302C9E-6A53-AC5A-FC81-4DD15257DA82}"/>
            </a:ext>
          </a:extLst>
        </xdr:cNvPr>
        <xdr:cNvCxnSpPr>
          <a:cxnSpLocks noChangeShapeType="1"/>
          <a:stCxn id="39284" idx="2"/>
          <a:endCxn id="39266" idx="0"/>
        </xdr:cNvCxnSpPr>
      </xdr:nvCxnSpPr>
      <xdr:spPr bwMode="auto">
        <a:xfrm rot="5400000">
          <a:off x="2705100" y="6477000"/>
          <a:ext cx="1016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190500</xdr:colOff>
      <xdr:row>25</xdr:row>
      <xdr:rowOff>25400</xdr:rowOff>
    </xdr:from>
    <xdr:to>
      <xdr:col>3</xdr:col>
      <xdr:colOff>190500</xdr:colOff>
      <xdr:row>26</xdr:row>
      <xdr:rowOff>38100</xdr:rowOff>
    </xdr:to>
    <xdr:cxnSp macro="">
      <xdr:nvCxnSpPr>
        <xdr:cNvPr id="39287" name="AutoShape 41">
          <a:extLst>
            <a:ext uri="{FF2B5EF4-FFF2-40B4-BE49-F238E27FC236}">
              <a16:creationId xmlns:a16="http://schemas.microsoft.com/office/drawing/2014/main" id="{5700C43C-D672-DFA6-983D-7FA1E46B49BC}"/>
            </a:ext>
          </a:extLst>
        </xdr:cNvPr>
        <xdr:cNvCxnSpPr>
          <a:cxnSpLocks noChangeShapeType="1"/>
          <a:stCxn id="39266" idx="2"/>
          <a:endCxn id="39267" idx="0"/>
        </xdr:cNvCxnSpPr>
      </xdr:nvCxnSpPr>
      <xdr:spPr bwMode="auto">
        <a:xfrm rot="5400000">
          <a:off x="2692400" y="6858000"/>
          <a:ext cx="1778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63500</xdr:colOff>
      <xdr:row>12</xdr:row>
      <xdr:rowOff>63500</xdr:rowOff>
    </xdr:from>
    <xdr:to>
      <xdr:col>8</xdr:col>
      <xdr:colOff>342900</xdr:colOff>
      <xdr:row>12</xdr:row>
      <xdr:rowOff>330200</xdr:rowOff>
    </xdr:to>
    <xdr:sp macro="" textlink="">
      <xdr:nvSpPr>
        <xdr:cNvPr id="39288" name="AutoShape 42">
          <a:extLst>
            <a:ext uri="{FF2B5EF4-FFF2-40B4-BE49-F238E27FC236}">
              <a16:creationId xmlns:a16="http://schemas.microsoft.com/office/drawing/2014/main" id="{67FB2C2D-982C-EBAD-3844-9E8DD625ADDA}"/>
            </a:ext>
          </a:extLst>
        </xdr:cNvPr>
        <xdr:cNvSpPr>
          <a:spLocks noChangeArrowheads="1"/>
        </xdr:cNvSpPr>
      </xdr:nvSpPr>
      <xdr:spPr bwMode="auto">
        <a:xfrm>
          <a:off x="4457700" y="3860800"/>
          <a:ext cx="279400" cy="266700"/>
        </a:xfrm>
        <a:prstGeom prst="flowChartDecision">
          <a:avLst/>
        </a:prstGeom>
        <a:solidFill>
          <a:srgbClr val="FFFFFF"/>
        </a:solidFill>
        <a:ln w="9525">
          <a:solidFill>
            <a:srgbClr val="000000"/>
          </a:solidFill>
          <a:miter lim="800000"/>
          <a:headEnd/>
          <a:tailEnd/>
        </a:ln>
      </xdr:spPr>
    </xdr:sp>
    <xdr:clientData/>
  </xdr:twoCellAnchor>
  <xdr:twoCellAnchor>
    <xdr:from>
      <xdr:col>3</xdr:col>
      <xdr:colOff>330200</xdr:colOff>
      <xdr:row>16</xdr:row>
      <xdr:rowOff>215900</xdr:rowOff>
    </xdr:from>
    <xdr:to>
      <xdr:col>5</xdr:col>
      <xdr:colOff>38100</xdr:colOff>
      <xdr:row>16</xdr:row>
      <xdr:rowOff>215900</xdr:rowOff>
    </xdr:to>
    <xdr:cxnSp macro="">
      <xdr:nvCxnSpPr>
        <xdr:cNvPr id="39289" name="AutoShape 43">
          <a:extLst>
            <a:ext uri="{FF2B5EF4-FFF2-40B4-BE49-F238E27FC236}">
              <a16:creationId xmlns:a16="http://schemas.microsoft.com/office/drawing/2014/main" id="{BC8AA657-3903-D753-D0F9-221CC87D721D}"/>
            </a:ext>
          </a:extLst>
        </xdr:cNvPr>
        <xdr:cNvCxnSpPr>
          <a:cxnSpLocks noChangeShapeType="1"/>
          <a:stCxn id="39309" idx="3"/>
          <a:endCxn id="39306" idx="1"/>
        </xdr:cNvCxnSpPr>
      </xdr:nvCxnSpPr>
      <xdr:spPr bwMode="auto">
        <a:xfrm>
          <a:off x="2921000" y="5054600"/>
          <a:ext cx="4445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165100</xdr:colOff>
      <xdr:row>16</xdr:row>
      <xdr:rowOff>330200</xdr:rowOff>
    </xdr:from>
    <xdr:to>
      <xdr:col>5</xdr:col>
      <xdr:colOff>177800</xdr:colOff>
      <xdr:row>18</xdr:row>
      <xdr:rowOff>76200</xdr:rowOff>
    </xdr:to>
    <xdr:cxnSp macro="">
      <xdr:nvCxnSpPr>
        <xdr:cNvPr id="39290" name="AutoShape 44">
          <a:extLst>
            <a:ext uri="{FF2B5EF4-FFF2-40B4-BE49-F238E27FC236}">
              <a16:creationId xmlns:a16="http://schemas.microsoft.com/office/drawing/2014/main" id="{D0B5041E-B8B0-8916-1449-7A09D34DDA43}"/>
            </a:ext>
          </a:extLst>
        </xdr:cNvPr>
        <xdr:cNvCxnSpPr>
          <a:cxnSpLocks noChangeShapeType="1"/>
          <a:stCxn id="39306" idx="2"/>
          <a:endCxn id="39256" idx="0"/>
        </xdr:cNvCxnSpPr>
      </xdr:nvCxnSpPr>
      <xdr:spPr bwMode="auto">
        <a:xfrm rot="5400000">
          <a:off x="2997200" y="4927600"/>
          <a:ext cx="266700" cy="749300"/>
        </a:xfrm>
        <a:prstGeom prst="bentConnector3">
          <a:avLst>
            <a:gd name="adj1" fmla="val 48486"/>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4</xdr:col>
      <xdr:colOff>38100</xdr:colOff>
      <xdr:row>12</xdr:row>
      <xdr:rowOff>63500</xdr:rowOff>
    </xdr:from>
    <xdr:to>
      <xdr:col>4</xdr:col>
      <xdr:colOff>317500</xdr:colOff>
      <xdr:row>12</xdr:row>
      <xdr:rowOff>330200</xdr:rowOff>
    </xdr:to>
    <xdr:sp macro="" textlink="">
      <xdr:nvSpPr>
        <xdr:cNvPr id="39291" name="AutoShape 45">
          <a:extLst>
            <a:ext uri="{FF2B5EF4-FFF2-40B4-BE49-F238E27FC236}">
              <a16:creationId xmlns:a16="http://schemas.microsoft.com/office/drawing/2014/main" id="{708DA99E-23D8-66AF-9892-7A1EE7CECC2F}"/>
            </a:ext>
          </a:extLst>
        </xdr:cNvPr>
        <xdr:cNvSpPr>
          <a:spLocks noChangeArrowheads="1"/>
        </xdr:cNvSpPr>
      </xdr:nvSpPr>
      <xdr:spPr bwMode="auto">
        <a:xfrm>
          <a:off x="2997200" y="3860800"/>
          <a:ext cx="279400" cy="266700"/>
        </a:xfrm>
        <a:prstGeom prst="flowChartDecision">
          <a:avLst/>
        </a:prstGeom>
        <a:solidFill>
          <a:srgbClr val="FFFFFF"/>
        </a:solidFill>
        <a:ln w="9525">
          <a:solidFill>
            <a:srgbClr val="000000"/>
          </a:solidFill>
          <a:miter lim="800000"/>
          <a:headEnd/>
          <a:tailEnd/>
        </a:ln>
      </xdr:spPr>
    </xdr:sp>
    <xdr:clientData/>
  </xdr:twoCellAnchor>
  <xdr:twoCellAnchor>
    <xdr:from>
      <xdr:col>7</xdr:col>
      <xdr:colOff>279400</xdr:colOff>
      <xdr:row>10</xdr:row>
      <xdr:rowOff>152400</xdr:rowOff>
    </xdr:from>
    <xdr:to>
      <xdr:col>8</xdr:col>
      <xdr:colOff>88900</xdr:colOff>
      <xdr:row>10</xdr:row>
      <xdr:rowOff>152400</xdr:rowOff>
    </xdr:to>
    <xdr:cxnSp macro="">
      <xdr:nvCxnSpPr>
        <xdr:cNvPr id="39292" name="AutoShape 47">
          <a:extLst>
            <a:ext uri="{FF2B5EF4-FFF2-40B4-BE49-F238E27FC236}">
              <a16:creationId xmlns:a16="http://schemas.microsoft.com/office/drawing/2014/main" id="{BC688DBF-1977-12D5-4DDF-221A32639765}"/>
            </a:ext>
          </a:extLst>
        </xdr:cNvPr>
        <xdr:cNvCxnSpPr>
          <a:cxnSpLocks noChangeShapeType="1"/>
          <a:stCxn id="39314" idx="1"/>
          <a:endCxn id="1036" idx="3"/>
        </xdr:cNvCxnSpPr>
      </xdr:nvCxnSpPr>
      <xdr:spPr bwMode="auto">
        <a:xfrm rot="10800000">
          <a:off x="4330700" y="3429000"/>
          <a:ext cx="1524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9525</xdr:colOff>
      <xdr:row>14</xdr:row>
      <xdr:rowOff>47625</xdr:rowOff>
    </xdr:from>
    <xdr:to>
      <xdr:col>6</xdr:col>
      <xdr:colOff>258366</xdr:colOff>
      <xdr:row>14</xdr:row>
      <xdr:rowOff>269501</xdr:rowOff>
    </xdr:to>
    <xdr:sp macro="" textlink="">
      <xdr:nvSpPr>
        <xdr:cNvPr id="1072" name="Text Box 48">
          <a:extLst>
            <a:ext uri="{FF2B5EF4-FFF2-40B4-BE49-F238E27FC236}">
              <a16:creationId xmlns:a16="http://schemas.microsoft.com/office/drawing/2014/main" id="{E0E093F3-0B3D-E560-3823-5FD856C1DB60}"/>
            </a:ext>
          </a:extLst>
        </xdr:cNvPr>
        <xdr:cNvSpPr txBox="1">
          <a:spLocks noChangeArrowheads="1"/>
        </xdr:cNvSpPr>
      </xdr:nvSpPr>
      <xdr:spPr bwMode="auto">
        <a:xfrm>
          <a:off x="3248025" y="4286250"/>
          <a:ext cx="209550" cy="20955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AU" sz="1000" b="0" i="0" strike="noStrike">
              <a:solidFill>
                <a:srgbClr val="000000"/>
              </a:solidFill>
              <a:latin typeface="Arial"/>
              <a:cs typeface="Arial"/>
            </a:rPr>
            <a:t>I</a:t>
          </a:r>
        </a:p>
      </xdr:txBody>
    </xdr:sp>
    <xdr:clientData/>
  </xdr:twoCellAnchor>
  <xdr:twoCellAnchor>
    <xdr:from>
      <xdr:col>5</xdr:col>
      <xdr:colOff>228600</xdr:colOff>
      <xdr:row>14</xdr:row>
      <xdr:rowOff>177800</xdr:rowOff>
    </xdr:from>
    <xdr:to>
      <xdr:col>6</xdr:col>
      <xdr:colOff>12700</xdr:colOff>
      <xdr:row>14</xdr:row>
      <xdr:rowOff>177800</xdr:rowOff>
    </xdr:to>
    <xdr:cxnSp macro="">
      <xdr:nvCxnSpPr>
        <xdr:cNvPr id="39294" name="AutoShape 49">
          <a:extLst>
            <a:ext uri="{FF2B5EF4-FFF2-40B4-BE49-F238E27FC236}">
              <a16:creationId xmlns:a16="http://schemas.microsoft.com/office/drawing/2014/main" id="{E30C3FC2-11D4-1C04-0FD9-0102AC3DBAE9}"/>
            </a:ext>
          </a:extLst>
        </xdr:cNvPr>
        <xdr:cNvCxnSpPr>
          <a:cxnSpLocks noChangeShapeType="1"/>
          <a:stCxn id="39264" idx="3"/>
          <a:endCxn id="1072" idx="1"/>
        </xdr:cNvCxnSpPr>
      </xdr:nvCxnSpPr>
      <xdr:spPr bwMode="auto">
        <a:xfrm>
          <a:off x="3556000" y="4495800"/>
          <a:ext cx="1651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88900</xdr:colOff>
      <xdr:row>8</xdr:row>
      <xdr:rowOff>76200</xdr:rowOff>
    </xdr:from>
    <xdr:to>
      <xdr:col>4</xdr:col>
      <xdr:colOff>330200</xdr:colOff>
      <xdr:row>8</xdr:row>
      <xdr:rowOff>266700</xdr:rowOff>
    </xdr:to>
    <xdr:sp macro="" textlink="">
      <xdr:nvSpPr>
        <xdr:cNvPr id="39295" name="AutoShape 50">
          <a:extLst>
            <a:ext uri="{FF2B5EF4-FFF2-40B4-BE49-F238E27FC236}">
              <a16:creationId xmlns:a16="http://schemas.microsoft.com/office/drawing/2014/main" id="{A85B9114-CE84-1913-F61E-E28B5984733B}"/>
            </a:ext>
          </a:extLst>
        </xdr:cNvPr>
        <xdr:cNvSpPr>
          <a:spLocks noChangeArrowheads="1"/>
        </xdr:cNvSpPr>
      </xdr:nvSpPr>
      <xdr:spPr bwMode="auto">
        <a:xfrm>
          <a:off x="3048000" y="2870200"/>
          <a:ext cx="241300" cy="190500"/>
        </a:xfrm>
        <a:prstGeom prst="flowChartAlternateProcess">
          <a:avLst/>
        </a:prstGeom>
        <a:solidFill>
          <a:srgbClr val="FFFFFF"/>
        </a:solidFill>
        <a:ln w="9525">
          <a:solidFill>
            <a:srgbClr val="000000"/>
          </a:solidFill>
          <a:miter lim="800000"/>
          <a:headEnd/>
          <a:tailEnd/>
        </a:ln>
      </xdr:spPr>
    </xdr:sp>
    <xdr:clientData/>
  </xdr:twoCellAnchor>
  <xdr:twoCellAnchor>
    <xdr:from>
      <xdr:col>5</xdr:col>
      <xdr:colOff>190500</xdr:colOff>
      <xdr:row>6</xdr:row>
      <xdr:rowOff>292100</xdr:rowOff>
    </xdr:from>
    <xdr:to>
      <xdr:col>8</xdr:col>
      <xdr:colOff>203200</xdr:colOff>
      <xdr:row>8</xdr:row>
      <xdr:rowOff>76200</xdr:rowOff>
    </xdr:to>
    <xdr:cxnSp macro="">
      <xdr:nvCxnSpPr>
        <xdr:cNvPr id="39296" name="AutoShape 51">
          <a:extLst>
            <a:ext uri="{FF2B5EF4-FFF2-40B4-BE49-F238E27FC236}">
              <a16:creationId xmlns:a16="http://schemas.microsoft.com/office/drawing/2014/main" id="{16A8A0F1-33C1-B786-6673-E9719C5131FD}"/>
            </a:ext>
          </a:extLst>
        </xdr:cNvPr>
        <xdr:cNvCxnSpPr>
          <a:cxnSpLocks noChangeShapeType="1"/>
          <a:stCxn id="39261" idx="2"/>
          <a:endCxn id="39312" idx="0"/>
        </xdr:cNvCxnSpPr>
      </xdr:nvCxnSpPr>
      <xdr:spPr bwMode="auto">
        <a:xfrm rot="16200000" flipH="1">
          <a:off x="3924300" y="2197100"/>
          <a:ext cx="266700" cy="1079500"/>
        </a:xfrm>
        <a:prstGeom prst="bentConnector3">
          <a:avLst>
            <a:gd name="adj1" fmla="val 48648"/>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63500</xdr:colOff>
      <xdr:row>19</xdr:row>
      <xdr:rowOff>139700</xdr:rowOff>
    </xdr:from>
    <xdr:to>
      <xdr:col>6</xdr:col>
      <xdr:colOff>304800</xdr:colOff>
      <xdr:row>21</xdr:row>
      <xdr:rowOff>25400</xdr:rowOff>
    </xdr:to>
    <xdr:sp macro="" textlink="">
      <xdr:nvSpPr>
        <xdr:cNvPr id="39297" name="AutoShape 52">
          <a:extLst>
            <a:ext uri="{FF2B5EF4-FFF2-40B4-BE49-F238E27FC236}">
              <a16:creationId xmlns:a16="http://schemas.microsoft.com/office/drawing/2014/main" id="{3D009792-8D38-94CD-322E-978CA748D37C}"/>
            </a:ext>
          </a:extLst>
        </xdr:cNvPr>
        <xdr:cNvSpPr>
          <a:spLocks noChangeArrowheads="1"/>
        </xdr:cNvSpPr>
      </xdr:nvSpPr>
      <xdr:spPr bwMode="auto">
        <a:xfrm>
          <a:off x="3771900" y="5854700"/>
          <a:ext cx="241300" cy="228600"/>
        </a:xfrm>
        <a:prstGeom prst="flowChartAlternateProcess">
          <a:avLst/>
        </a:prstGeom>
        <a:solidFill>
          <a:srgbClr val="FFFFFF"/>
        </a:solidFill>
        <a:ln w="9525">
          <a:solidFill>
            <a:srgbClr val="000000"/>
          </a:solidFill>
          <a:miter lim="800000"/>
          <a:headEnd/>
          <a:tailEnd/>
        </a:ln>
      </xdr:spPr>
    </xdr:sp>
    <xdr:clientData/>
  </xdr:twoCellAnchor>
  <xdr:twoCellAnchor>
    <xdr:from>
      <xdr:col>4</xdr:col>
      <xdr:colOff>304800</xdr:colOff>
      <xdr:row>20</xdr:row>
      <xdr:rowOff>88900</xdr:rowOff>
    </xdr:from>
    <xdr:to>
      <xdr:col>6</xdr:col>
      <xdr:colOff>63500</xdr:colOff>
      <xdr:row>20</xdr:row>
      <xdr:rowOff>88900</xdr:rowOff>
    </xdr:to>
    <xdr:cxnSp macro="">
      <xdr:nvCxnSpPr>
        <xdr:cNvPr id="39298" name="AutoShape 53">
          <a:extLst>
            <a:ext uri="{FF2B5EF4-FFF2-40B4-BE49-F238E27FC236}">
              <a16:creationId xmlns:a16="http://schemas.microsoft.com/office/drawing/2014/main" id="{546C5827-60BC-F112-8138-A89442C723E7}"/>
            </a:ext>
          </a:extLst>
        </xdr:cNvPr>
        <xdr:cNvCxnSpPr>
          <a:cxnSpLocks noChangeShapeType="1"/>
          <a:stCxn id="39297" idx="1"/>
          <a:endCxn id="1035" idx="3"/>
        </xdr:cNvCxnSpPr>
      </xdr:nvCxnSpPr>
      <xdr:spPr bwMode="auto">
        <a:xfrm rot="10800000">
          <a:off x="3263900" y="5969000"/>
          <a:ext cx="508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76200</xdr:colOff>
      <xdr:row>23</xdr:row>
      <xdr:rowOff>139700</xdr:rowOff>
    </xdr:from>
    <xdr:to>
      <xdr:col>4</xdr:col>
      <xdr:colOff>330200</xdr:colOff>
      <xdr:row>25</xdr:row>
      <xdr:rowOff>25400</xdr:rowOff>
    </xdr:to>
    <xdr:sp macro="" textlink="">
      <xdr:nvSpPr>
        <xdr:cNvPr id="39299" name="AutoShape 54">
          <a:extLst>
            <a:ext uri="{FF2B5EF4-FFF2-40B4-BE49-F238E27FC236}">
              <a16:creationId xmlns:a16="http://schemas.microsoft.com/office/drawing/2014/main" id="{AC553FA9-55C1-559C-A1EF-87CD5B2E3163}"/>
            </a:ext>
          </a:extLst>
        </xdr:cNvPr>
        <xdr:cNvSpPr>
          <a:spLocks noChangeArrowheads="1"/>
        </xdr:cNvSpPr>
      </xdr:nvSpPr>
      <xdr:spPr bwMode="auto">
        <a:xfrm>
          <a:off x="3035300" y="6540500"/>
          <a:ext cx="254000" cy="228600"/>
        </a:xfrm>
        <a:prstGeom prst="flowChartAlternateProcess">
          <a:avLst/>
        </a:prstGeom>
        <a:solidFill>
          <a:srgbClr val="FFFFFF"/>
        </a:solidFill>
        <a:ln w="9525">
          <a:solidFill>
            <a:srgbClr val="000000"/>
          </a:solidFill>
          <a:miter lim="800000"/>
          <a:headEnd/>
          <a:tailEnd/>
        </a:ln>
      </xdr:spPr>
    </xdr:sp>
    <xdr:clientData/>
  </xdr:twoCellAnchor>
  <xdr:twoCellAnchor>
    <xdr:from>
      <xdr:col>3</xdr:col>
      <xdr:colOff>292100</xdr:colOff>
      <xdr:row>24</xdr:row>
      <xdr:rowOff>88900</xdr:rowOff>
    </xdr:from>
    <xdr:to>
      <xdr:col>4</xdr:col>
      <xdr:colOff>76200</xdr:colOff>
      <xdr:row>24</xdr:row>
      <xdr:rowOff>88900</xdr:rowOff>
    </xdr:to>
    <xdr:cxnSp macro="">
      <xdr:nvCxnSpPr>
        <xdr:cNvPr id="39300" name="AutoShape 55">
          <a:extLst>
            <a:ext uri="{FF2B5EF4-FFF2-40B4-BE49-F238E27FC236}">
              <a16:creationId xmlns:a16="http://schemas.microsoft.com/office/drawing/2014/main" id="{6B594B7D-2B4E-BDA6-6FA4-9D0B06236664}"/>
            </a:ext>
          </a:extLst>
        </xdr:cNvPr>
        <xdr:cNvCxnSpPr>
          <a:cxnSpLocks noChangeShapeType="1"/>
          <a:stCxn id="39266" idx="3"/>
          <a:endCxn id="39299" idx="1"/>
        </xdr:cNvCxnSpPr>
      </xdr:nvCxnSpPr>
      <xdr:spPr bwMode="auto">
        <a:xfrm>
          <a:off x="2882900" y="6654800"/>
          <a:ext cx="1524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3124200</xdr:colOff>
      <xdr:row>29</xdr:row>
      <xdr:rowOff>127000</xdr:rowOff>
    </xdr:from>
    <xdr:to>
      <xdr:col>12</xdr:col>
      <xdr:colOff>4368800</xdr:colOff>
      <xdr:row>39</xdr:row>
      <xdr:rowOff>127000</xdr:rowOff>
    </xdr:to>
    <xdr:grpSp>
      <xdr:nvGrpSpPr>
        <xdr:cNvPr id="39301" name="Group 56">
          <a:extLst>
            <a:ext uri="{FF2B5EF4-FFF2-40B4-BE49-F238E27FC236}">
              <a16:creationId xmlns:a16="http://schemas.microsoft.com/office/drawing/2014/main" id="{45092536-CF79-7969-2444-F55D5C14B471}"/>
            </a:ext>
          </a:extLst>
        </xdr:cNvPr>
        <xdr:cNvGrpSpPr>
          <a:grpSpLocks/>
        </xdr:cNvGrpSpPr>
      </xdr:nvGrpSpPr>
      <xdr:grpSpPr bwMode="auto">
        <a:xfrm>
          <a:off x="9217083" y="7536632"/>
          <a:ext cx="1244600" cy="1636196"/>
          <a:chOff x="825" y="764"/>
          <a:chExt cx="113" cy="170"/>
        </a:xfrm>
      </xdr:grpSpPr>
      <xdr:sp macro="" textlink="">
        <xdr:nvSpPr>
          <xdr:cNvPr id="1081" name="Text Box 57">
            <a:extLst>
              <a:ext uri="{FF2B5EF4-FFF2-40B4-BE49-F238E27FC236}">
                <a16:creationId xmlns:a16="http://schemas.microsoft.com/office/drawing/2014/main" id="{B8C1434E-30E5-255E-632B-17C4A0A647B9}"/>
              </a:ext>
            </a:extLst>
          </xdr:cNvPr>
          <xdr:cNvSpPr txBox="1">
            <a:spLocks noChangeArrowheads="1"/>
          </xdr:cNvSpPr>
        </xdr:nvSpPr>
        <xdr:spPr bwMode="auto">
          <a:xfrm>
            <a:off x="825" y="764"/>
            <a:ext cx="113" cy="170"/>
          </a:xfrm>
          <a:prstGeom prst="rect">
            <a:avLst/>
          </a:prstGeom>
          <a:solidFill>
            <a:srgbClr val="FFFFFF"/>
          </a:solidFill>
          <a:ln w="9525">
            <a:solidFill>
              <a:srgbClr val="000000"/>
            </a:solidFill>
            <a:miter lim="800000"/>
            <a:headEnd/>
            <a:tailEnd/>
          </a:ln>
          <a:effectLst>
            <a:outerShdw dist="107763" dir="18900000" algn="ctr" rotWithShape="0">
              <a:srgbClr val="808080"/>
            </a:outerShdw>
          </a:effectLst>
        </xdr:spPr>
        <xdr:txBody>
          <a:bodyPr vertOverflow="clip" wrap="square" lIns="27432" tIns="22860" rIns="0" bIns="0" anchor="t" upright="1"/>
          <a:lstStyle/>
          <a:p>
            <a:pPr algn="l" rtl="0">
              <a:defRPr sz="1000"/>
            </a:pPr>
            <a:r>
              <a:rPr lang="en-AU" sz="1000" b="1" i="0" u="sng" strike="noStrike">
                <a:solidFill>
                  <a:srgbClr val="000000"/>
                </a:solidFill>
                <a:latin typeface="Arial"/>
                <a:cs typeface="Arial"/>
              </a:rPr>
              <a:t>Legend</a:t>
            </a:r>
          </a:p>
        </xdr:txBody>
      </xdr:sp>
      <xdr:sp macro="" textlink="">
        <xdr:nvSpPr>
          <xdr:cNvPr id="39318" name="AutoShape 58">
            <a:extLst>
              <a:ext uri="{FF2B5EF4-FFF2-40B4-BE49-F238E27FC236}">
                <a16:creationId xmlns:a16="http://schemas.microsoft.com/office/drawing/2014/main" id="{516792CA-E318-CA83-51C6-55821A4EACD5}"/>
              </a:ext>
            </a:extLst>
          </xdr:cNvPr>
          <xdr:cNvSpPr>
            <a:spLocks noChangeArrowheads="1"/>
          </xdr:cNvSpPr>
        </xdr:nvSpPr>
        <xdr:spPr bwMode="auto">
          <a:xfrm>
            <a:off x="833" y="818"/>
            <a:ext cx="23" cy="20"/>
          </a:xfrm>
          <a:prstGeom prst="flowChartAlternateProcess">
            <a:avLst/>
          </a:prstGeom>
          <a:solidFill>
            <a:srgbClr val="FFFFFF"/>
          </a:solidFill>
          <a:ln w="9525">
            <a:solidFill>
              <a:srgbClr val="000000"/>
            </a:solidFill>
            <a:miter lim="800000"/>
            <a:headEnd/>
            <a:tailEnd/>
          </a:ln>
        </xdr:spPr>
      </xdr:sp>
      <xdr:sp macro="" textlink="">
        <xdr:nvSpPr>
          <xdr:cNvPr id="39319" name="AutoShape 59">
            <a:extLst>
              <a:ext uri="{FF2B5EF4-FFF2-40B4-BE49-F238E27FC236}">
                <a16:creationId xmlns:a16="http://schemas.microsoft.com/office/drawing/2014/main" id="{D59FEF10-5C33-F665-D9A4-88B422E2A527}"/>
              </a:ext>
            </a:extLst>
          </xdr:cNvPr>
          <xdr:cNvSpPr>
            <a:spLocks noChangeArrowheads="1"/>
          </xdr:cNvSpPr>
        </xdr:nvSpPr>
        <xdr:spPr bwMode="auto">
          <a:xfrm>
            <a:off x="830" y="916"/>
            <a:ext cx="29" cy="10"/>
          </a:xfrm>
          <a:prstGeom prst="flowChartTerminator">
            <a:avLst/>
          </a:prstGeom>
          <a:solidFill>
            <a:srgbClr val="FFFFFF"/>
          </a:solidFill>
          <a:ln w="9525">
            <a:solidFill>
              <a:srgbClr val="000000"/>
            </a:solidFill>
            <a:miter lim="800000"/>
            <a:headEnd/>
            <a:tailEnd/>
          </a:ln>
        </xdr:spPr>
      </xdr:sp>
      <xdr:sp macro="" textlink="">
        <xdr:nvSpPr>
          <xdr:cNvPr id="39320" name="AutoShape 60">
            <a:extLst>
              <a:ext uri="{FF2B5EF4-FFF2-40B4-BE49-F238E27FC236}">
                <a16:creationId xmlns:a16="http://schemas.microsoft.com/office/drawing/2014/main" id="{8AE1183A-3146-83F6-D887-7622457F4949}"/>
              </a:ext>
            </a:extLst>
          </xdr:cNvPr>
          <xdr:cNvSpPr>
            <a:spLocks noChangeArrowheads="1"/>
          </xdr:cNvSpPr>
        </xdr:nvSpPr>
        <xdr:spPr bwMode="auto">
          <a:xfrm>
            <a:off x="831" y="848"/>
            <a:ext cx="27" cy="26"/>
          </a:xfrm>
          <a:prstGeom prst="flowChartDecision">
            <a:avLst/>
          </a:prstGeom>
          <a:solidFill>
            <a:srgbClr val="FFFFFF"/>
          </a:solidFill>
          <a:ln w="9525">
            <a:solidFill>
              <a:srgbClr val="000000"/>
            </a:solidFill>
            <a:miter lim="800000"/>
            <a:headEnd/>
            <a:tailEnd/>
          </a:ln>
        </xdr:spPr>
      </xdr:sp>
      <xdr:sp macro="" textlink="">
        <xdr:nvSpPr>
          <xdr:cNvPr id="39321" name="AutoShape 61">
            <a:extLst>
              <a:ext uri="{FF2B5EF4-FFF2-40B4-BE49-F238E27FC236}">
                <a16:creationId xmlns:a16="http://schemas.microsoft.com/office/drawing/2014/main" id="{D4D92AAD-E03D-EA0B-A62F-911B9D17A2A4}"/>
              </a:ext>
            </a:extLst>
          </xdr:cNvPr>
          <xdr:cNvSpPr>
            <a:spLocks noChangeArrowheads="1"/>
          </xdr:cNvSpPr>
        </xdr:nvSpPr>
        <xdr:spPr bwMode="auto">
          <a:xfrm>
            <a:off x="831" y="794"/>
            <a:ext cx="27" cy="14"/>
          </a:xfrm>
          <a:prstGeom prst="flowChartOffpageConnector">
            <a:avLst/>
          </a:prstGeom>
          <a:solidFill>
            <a:srgbClr val="FFFFFF"/>
          </a:solidFill>
          <a:ln w="9525">
            <a:solidFill>
              <a:srgbClr val="000000"/>
            </a:solidFill>
            <a:miter lim="800000"/>
            <a:headEnd/>
            <a:tailEnd/>
          </a:ln>
        </xdr:spPr>
      </xdr:sp>
      <xdr:sp macro="" textlink="">
        <xdr:nvSpPr>
          <xdr:cNvPr id="1086" name="Text Box 62">
            <a:extLst>
              <a:ext uri="{FF2B5EF4-FFF2-40B4-BE49-F238E27FC236}">
                <a16:creationId xmlns:a16="http://schemas.microsoft.com/office/drawing/2014/main" id="{DB7A2F25-76B7-CBA5-8298-2CD4E32C5F8A}"/>
              </a:ext>
            </a:extLst>
          </xdr:cNvPr>
          <xdr:cNvSpPr txBox="1">
            <a:spLocks noChangeArrowheads="1"/>
          </xdr:cNvSpPr>
        </xdr:nvSpPr>
        <xdr:spPr bwMode="auto">
          <a:xfrm>
            <a:off x="868" y="790"/>
            <a:ext cx="67" cy="14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AU" sz="900" b="1" i="0" strike="noStrike">
                <a:solidFill>
                  <a:srgbClr val="000000"/>
                </a:solidFill>
                <a:latin typeface="Arial"/>
                <a:cs typeface="Arial"/>
              </a:rPr>
              <a:t>Start</a:t>
            </a:r>
          </a:p>
          <a:p>
            <a:pPr algn="l" rtl="0">
              <a:defRPr sz="1000"/>
            </a:pPr>
            <a:endParaRPr lang="en-AU" sz="900" b="1" i="0" strike="noStrike">
              <a:solidFill>
                <a:srgbClr val="000000"/>
              </a:solidFill>
              <a:latin typeface="Arial"/>
              <a:cs typeface="Arial"/>
            </a:endParaRPr>
          </a:p>
          <a:p>
            <a:pPr algn="l" rtl="0">
              <a:defRPr sz="1000"/>
            </a:pPr>
            <a:r>
              <a:rPr lang="en-AU" sz="900" b="1" i="0" strike="noStrike">
                <a:solidFill>
                  <a:srgbClr val="000000"/>
                </a:solidFill>
                <a:latin typeface="Arial"/>
                <a:cs typeface="Arial"/>
              </a:rPr>
              <a:t>Action</a:t>
            </a:r>
          </a:p>
          <a:p>
            <a:pPr algn="l" rtl="0">
              <a:defRPr sz="1000"/>
            </a:pPr>
            <a:endParaRPr lang="en-AU" sz="900" b="1" i="0" strike="noStrike">
              <a:solidFill>
                <a:srgbClr val="000000"/>
              </a:solidFill>
              <a:latin typeface="Arial"/>
              <a:cs typeface="Arial"/>
            </a:endParaRPr>
          </a:p>
          <a:p>
            <a:pPr algn="l" rtl="0">
              <a:defRPr sz="1000"/>
            </a:pPr>
            <a:r>
              <a:rPr lang="en-AU" sz="900" b="1" i="0" strike="noStrike">
                <a:solidFill>
                  <a:srgbClr val="000000"/>
                </a:solidFill>
                <a:latin typeface="Arial"/>
                <a:cs typeface="Arial"/>
              </a:rPr>
              <a:t>Decision</a:t>
            </a:r>
          </a:p>
          <a:p>
            <a:pPr algn="l" rtl="0">
              <a:defRPr sz="1000"/>
            </a:pPr>
            <a:endParaRPr lang="en-AU" sz="900" b="1" i="0" strike="noStrike">
              <a:solidFill>
                <a:srgbClr val="000000"/>
              </a:solidFill>
              <a:latin typeface="Arial"/>
              <a:cs typeface="Arial"/>
            </a:endParaRPr>
          </a:p>
          <a:p>
            <a:pPr algn="l" rtl="0">
              <a:defRPr sz="1000"/>
            </a:pPr>
            <a:r>
              <a:rPr lang="en-AU" sz="900" b="1" i="0" strike="noStrike">
                <a:solidFill>
                  <a:srgbClr val="000000"/>
                </a:solidFill>
                <a:latin typeface="Arial"/>
                <a:cs typeface="Arial"/>
              </a:rPr>
              <a:t>Information</a:t>
            </a:r>
          </a:p>
          <a:p>
            <a:pPr algn="l" rtl="0">
              <a:defRPr sz="1000"/>
            </a:pPr>
            <a:endParaRPr lang="en-AU" sz="900" b="1" i="0" strike="noStrike">
              <a:solidFill>
                <a:srgbClr val="000000"/>
              </a:solidFill>
              <a:latin typeface="Arial"/>
              <a:cs typeface="Arial"/>
            </a:endParaRPr>
          </a:p>
          <a:p>
            <a:pPr algn="l" rtl="0">
              <a:defRPr sz="1000"/>
            </a:pPr>
            <a:r>
              <a:rPr lang="en-AU" sz="900" b="1" i="0" strike="noStrike">
                <a:solidFill>
                  <a:srgbClr val="000000"/>
                </a:solidFill>
                <a:latin typeface="Arial"/>
                <a:cs typeface="Arial"/>
              </a:rPr>
              <a:t>End</a:t>
            </a:r>
          </a:p>
        </xdr:txBody>
      </xdr:sp>
      <xdr:sp macro="" textlink="">
        <xdr:nvSpPr>
          <xdr:cNvPr id="1087" name="Text Box 63">
            <a:extLst>
              <a:ext uri="{FF2B5EF4-FFF2-40B4-BE49-F238E27FC236}">
                <a16:creationId xmlns:a16="http://schemas.microsoft.com/office/drawing/2014/main" id="{411B6C2F-53CD-D83D-0972-4FA2F56C91D6}"/>
              </a:ext>
            </a:extLst>
          </xdr:cNvPr>
          <xdr:cNvSpPr txBox="1">
            <a:spLocks noChangeArrowheads="1"/>
          </xdr:cNvSpPr>
        </xdr:nvSpPr>
        <xdr:spPr bwMode="auto">
          <a:xfrm>
            <a:off x="833" y="884"/>
            <a:ext cx="23" cy="22"/>
          </a:xfrm>
          <a:prstGeom prst="rect">
            <a:avLst/>
          </a:prstGeom>
          <a:solidFill>
            <a:srgbClr val="FFFFFF"/>
          </a:solidFill>
          <a:ln w="9525">
            <a:solidFill>
              <a:srgbClr val="000000"/>
            </a:solidFill>
            <a:miter lim="800000"/>
            <a:headEnd/>
            <a:tailEnd/>
          </a:ln>
          <a:effectLst/>
        </xdr:spPr>
        <xdr:txBody>
          <a:bodyPr vertOverflow="clip" wrap="square" lIns="27432" tIns="22860" rIns="27432" bIns="22860" anchor="ctr" upright="1"/>
          <a:lstStyle/>
          <a:p>
            <a:pPr algn="ctr" rtl="0">
              <a:defRPr sz="1000"/>
            </a:pPr>
            <a:r>
              <a:rPr lang="en-AU" sz="1000" b="0" i="0" strike="noStrike">
                <a:solidFill>
                  <a:srgbClr val="000000"/>
                </a:solidFill>
                <a:latin typeface="Arial"/>
                <a:cs typeface="Arial"/>
              </a:rPr>
              <a:t>I</a:t>
            </a:r>
          </a:p>
        </xdr:txBody>
      </xdr:sp>
    </xdr:grpSp>
    <xdr:clientData/>
  </xdr:twoCellAnchor>
  <xdr:twoCellAnchor>
    <xdr:from>
      <xdr:col>1</xdr:col>
      <xdr:colOff>0</xdr:colOff>
      <xdr:row>29</xdr:row>
      <xdr:rowOff>136525</xdr:rowOff>
    </xdr:from>
    <xdr:to>
      <xdr:col>12</xdr:col>
      <xdr:colOff>2921476</xdr:colOff>
      <xdr:row>39</xdr:row>
      <xdr:rowOff>123867</xdr:rowOff>
    </xdr:to>
    <xdr:sp macro="" textlink="">
      <xdr:nvSpPr>
        <xdr:cNvPr id="1088" name="Text Box 64">
          <a:extLst>
            <a:ext uri="{FF2B5EF4-FFF2-40B4-BE49-F238E27FC236}">
              <a16:creationId xmlns:a16="http://schemas.microsoft.com/office/drawing/2014/main" id="{350AE62E-FAA3-7F78-E029-53C04ED22D26}"/>
            </a:ext>
          </a:extLst>
        </xdr:cNvPr>
        <xdr:cNvSpPr txBox="1">
          <a:spLocks noChangeArrowheads="1"/>
        </xdr:cNvSpPr>
      </xdr:nvSpPr>
      <xdr:spPr bwMode="auto">
        <a:xfrm>
          <a:off x="200025" y="7277100"/>
          <a:ext cx="7658100" cy="1619250"/>
        </a:xfrm>
        <a:prstGeom prst="rect">
          <a:avLst/>
        </a:prstGeom>
        <a:solidFill>
          <a:srgbClr val="FFFFFF"/>
        </a:solidFill>
        <a:ln w="9525">
          <a:solidFill>
            <a:srgbClr val="000000"/>
          </a:solidFill>
          <a:miter lim="800000"/>
          <a:headEnd/>
          <a:tailEnd/>
        </a:ln>
        <a:effectLst>
          <a:outerShdw dist="107763" dir="18900000" algn="ctr" rotWithShape="0">
            <a:srgbClr val="808080"/>
          </a:outerShdw>
        </a:effectLst>
      </xdr:spPr>
      <xdr:txBody>
        <a:bodyPr vertOverflow="clip" wrap="square" lIns="27432" tIns="22860" rIns="0" bIns="0" anchor="t" upright="1"/>
        <a:lstStyle/>
        <a:p>
          <a:pPr algn="l" rtl="0">
            <a:defRPr sz="1000"/>
          </a:pPr>
          <a:r>
            <a:rPr lang="en-AU" sz="1000" b="1" i="0" u="sng" strike="noStrike">
              <a:solidFill>
                <a:srgbClr val="000000"/>
              </a:solidFill>
              <a:latin typeface="Arial"/>
              <a:cs typeface="Arial"/>
            </a:rPr>
            <a:t>Comment:</a:t>
          </a:r>
          <a:r>
            <a:rPr lang="en-AU" sz="1000" b="0" i="0" strike="noStrike">
              <a:solidFill>
                <a:srgbClr val="000000"/>
              </a:solidFill>
              <a:latin typeface="Arial"/>
              <a:cs typeface="Arial"/>
            </a:rPr>
            <a:t>: </a:t>
          </a:r>
        </a:p>
        <a:p>
          <a:pPr algn="l" rtl="0">
            <a:defRPr sz="1000"/>
          </a:pPr>
          <a:r>
            <a:rPr lang="en-AU" sz="1000" b="0" i="0" strike="noStrike">
              <a:solidFill>
                <a:srgbClr val="000000"/>
              </a:solidFill>
              <a:latin typeface="Arial"/>
              <a:cs typeface="Arial"/>
            </a:rPr>
            <a:t>This high level procedure is supported by and should be applied in conjunction with appopriate Security Policies, tools and methodologies as documented separately.</a:t>
          </a:r>
        </a:p>
      </xdr:txBody>
    </xdr:sp>
    <xdr:clientData/>
  </xdr:twoCellAnchor>
  <xdr:twoCellAnchor>
    <xdr:from>
      <xdr:col>4</xdr:col>
      <xdr:colOff>63500</xdr:colOff>
      <xdr:row>10</xdr:row>
      <xdr:rowOff>50800</xdr:rowOff>
    </xdr:from>
    <xdr:to>
      <xdr:col>4</xdr:col>
      <xdr:colOff>304800</xdr:colOff>
      <xdr:row>10</xdr:row>
      <xdr:rowOff>266700</xdr:rowOff>
    </xdr:to>
    <xdr:sp macro="" textlink="">
      <xdr:nvSpPr>
        <xdr:cNvPr id="39303" name="AutoShape 65">
          <a:extLst>
            <a:ext uri="{FF2B5EF4-FFF2-40B4-BE49-F238E27FC236}">
              <a16:creationId xmlns:a16="http://schemas.microsoft.com/office/drawing/2014/main" id="{E5E97DE0-FD91-EF19-0AA5-EB74CC259577}"/>
            </a:ext>
          </a:extLst>
        </xdr:cNvPr>
        <xdr:cNvSpPr>
          <a:spLocks noChangeArrowheads="1"/>
        </xdr:cNvSpPr>
      </xdr:nvSpPr>
      <xdr:spPr bwMode="auto">
        <a:xfrm>
          <a:off x="3022600" y="3327400"/>
          <a:ext cx="241300" cy="215900"/>
        </a:xfrm>
        <a:prstGeom prst="flowChartAlternateProcess">
          <a:avLst/>
        </a:prstGeom>
        <a:solidFill>
          <a:srgbClr val="FFFFFF"/>
        </a:solidFill>
        <a:ln w="9525">
          <a:solidFill>
            <a:srgbClr val="000000"/>
          </a:solidFill>
          <a:miter lim="800000"/>
          <a:headEnd/>
          <a:tailEnd/>
        </a:ln>
      </xdr:spPr>
    </xdr:sp>
    <xdr:clientData/>
  </xdr:twoCellAnchor>
  <xdr:twoCellAnchor>
    <xdr:from>
      <xdr:col>3</xdr:col>
      <xdr:colOff>63500</xdr:colOff>
      <xdr:row>8</xdr:row>
      <xdr:rowOff>76200</xdr:rowOff>
    </xdr:from>
    <xdr:to>
      <xdr:col>3</xdr:col>
      <xdr:colOff>304800</xdr:colOff>
      <xdr:row>8</xdr:row>
      <xdr:rowOff>266700</xdr:rowOff>
    </xdr:to>
    <xdr:sp macro="" textlink="">
      <xdr:nvSpPr>
        <xdr:cNvPr id="39304" name="AutoShape 66">
          <a:extLst>
            <a:ext uri="{FF2B5EF4-FFF2-40B4-BE49-F238E27FC236}">
              <a16:creationId xmlns:a16="http://schemas.microsoft.com/office/drawing/2014/main" id="{F0AA8958-623F-3BC6-F0C0-AC783CE90697}"/>
            </a:ext>
          </a:extLst>
        </xdr:cNvPr>
        <xdr:cNvSpPr>
          <a:spLocks noChangeArrowheads="1"/>
        </xdr:cNvSpPr>
      </xdr:nvSpPr>
      <xdr:spPr bwMode="auto">
        <a:xfrm>
          <a:off x="2654300" y="2870200"/>
          <a:ext cx="241300" cy="190500"/>
        </a:xfrm>
        <a:prstGeom prst="flowChartAlternateProcess">
          <a:avLst/>
        </a:prstGeom>
        <a:solidFill>
          <a:srgbClr val="FFFFFF"/>
        </a:solidFill>
        <a:ln w="9525">
          <a:solidFill>
            <a:srgbClr val="000000"/>
          </a:solidFill>
          <a:miter lim="800000"/>
          <a:headEnd/>
          <a:tailEnd/>
        </a:ln>
      </xdr:spPr>
    </xdr:sp>
    <xdr:clientData/>
  </xdr:twoCellAnchor>
  <xdr:twoCellAnchor>
    <xdr:from>
      <xdr:col>3</xdr:col>
      <xdr:colOff>304800</xdr:colOff>
      <xdr:row>8</xdr:row>
      <xdr:rowOff>177800</xdr:rowOff>
    </xdr:from>
    <xdr:to>
      <xdr:col>4</xdr:col>
      <xdr:colOff>88900</xdr:colOff>
      <xdr:row>8</xdr:row>
      <xdr:rowOff>177800</xdr:rowOff>
    </xdr:to>
    <xdr:cxnSp macro="">
      <xdr:nvCxnSpPr>
        <xdr:cNvPr id="39305" name="AutoShape 67">
          <a:extLst>
            <a:ext uri="{FF2B5EF4-FFF2-40B4-BE49-F238E27FC236}">
              <a16:creationId xmlns:a16="http://schemas.microsoft.com/office/drawing/2014/main" id="{56DB7012-87B1-30EE-70F0-40659A09D40F}"/>
            </a:ext>
          </a:extLst>
        </xdr:cNvPr>
        <xdr:cNvCxnSpPr>
          <a:cxnSpLocks noChangeShapeType="1"/>
          <a:stCxn id="39295" idx="1"/>
          <a:endCxn id="39304" idx="3"/>
        </xdr:cNvCxnSpPr>
      </xdr:nvCxnSpPr>
      <xdr:spPr bwMode="auto">
        <a:xfrm rot="10800000">
          <a:off x="2895600" y="2971800"/>
          <a:ext cx="1524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38100</xdr:colOff>
      <xdr:row>16</xdr:row>
      <xdr:rowOff>63500</xdr:rowOff>
    </xdr:from>
    <xdr:to>
      <xdr:col>5</xdr:col>
      <xdr:colOff>304800</xdr:colOff>
      <xdr:row>16</xdr:row>
      <xdr:rowOff>330200</xdr:rowOff>
    </xdr:to>
    <xdr:sp macro="" textlink="">
      <xdr:nvSpPr>
        <xdr:cNvPr id="39306" name="AutoShape 68">
          <a:extLst>
            <a:ext uri="{FF2B5EF4-FFF2-40B4-BE49-F238E27FC236}">
              <a16:creationId xmlns:a16="http://schemas.microsoft.com/office/drawing/2014/main" id="{D97B8D6A-0623-3A92-783D-88F774E2CCDC}"/>
            </a:ext>
          </a:extLst>
        </xdr:cNvPr>
        <xdr:cNvSpPr>
          <a:spLocks noChangeArrowheads="1"/>
        </xdr:cNvSpPr>
      </xdr:nvSpPr>
      <xdr:spPr bwMode="auto">
        <a:xfrm>
          <a:off x="3365500" y="4902200"/>
          <a:ext cx="266700" cy="266700"/>
        </a:xfrm>
        <a:prstGeom prst="flowChartDecision">
          <a:avLst/>
        </a:prstGeom>
        <a:solidFill>
          <a:srgbClr val="FFFFFF"/>
        </a:solidFill>
        <a:ln w="9525">
          <a:solidFill>
            <a:srgbClr val="000000"/>
          </a:solidFill>
          <a:miter lim="800000"/>
          <a:headEnd/>
          <a:tailEnd/>
        </a:ln>
      </xdr:spPr>
    </xdr:sp>
    <xdr:clientData/>
  </xdr:twoCellAnchor>
  <xdr:twoCellAnchor>
    <xdr:from>
      <xdr:col>5</xdr:col>
      <xdr:colOff>304800</xdr:colOff>
      <xdr:row>16</xdr:row>
      <xdr:rowOff>215900</xdr:rowOff>
    </xdr:from>
    <xdr:to>
      <xdr:col>6</xdr:col>
      <xdr:colOff>38100</xdr:colOff>
      <xdr:row>16</xdr:row>
      <xdr:rowOff>215900</xdr:rowOff>
    </xdr:to>
    <xdr:cxnSp macro="">
      <xdr:nvCxnSpPr>
        <xdr:cNvPr id="39307" name="AutoShape 69">
          <a:extLst>
            <a:ext uri="{FF2B5EF4-FFF2-40B4-BE49-F238E27FC236}">
              <a16:creationId xmlns:a16="http://schemas.microsoft.com/office/drawing/2014/main" id="{7EFCEC04-5B8C-3F2A-FACF-49942A1B1B9F}"/>
            </a:ext>
          </a:extLst>
        </xdr:cNvPr>
        <xdr:cNvCxnSpPr>
          <a:cxnSpLocks noChangeShapeType="1"/>
          <a:stCxn id="39306" idx="3"/>
          <a:endCxn id="39308" idx="1"/>
        </xdr:cNvCxnSpPr>
      </xdr:nvCxnSpPr>
      <xdr:spPr bwMode="auto">
        <a:xfrm>
          <a:off x="3632200" y="5054600"/>
          <a:ext cx="1143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38100</xdr:colOff>
      <xdr:row>16</xdr:row>
      <xdr:rowOff>63500</xdr:rowOff>
    </xdr:from>
    <xdr:to>
      <xdr:col>6</xdr:col>
      <xdr:colOff>317500</xdr:colOff>
      <xdr:row>16</xdr:row>
      <xdr:rowOff>330200</xdr:rowOff>
    </xdr:to>
    <xdr:sp macro="" textlink="">
      <xdr:nvSpPr>
        <xdr:cNvPr id="39308" name="AutoShape 70">
          <a:extLst>
            <a:ext uri="{FF2B5EF4-FFF2-40B4-BE49-F238E27FC236}">
              <a16:creationId xmlns:a16="http://schemas.microsoft.com/office/drawing/2014/main" id="{89CFCD92-2375-D0CB-3E32-6903E542C236}"/>
            </a:ext>
          </a:extLst>
        </xdr:cNvPr>
        <xdr:cNvSpPr>
          <a:spLocks noChangeArrowheads="1"/>
        </xdr:cNvSpPr>
      </xdr:nvSpPr>
      <xdr:spPr bwMode="auto">
        <a:xfrm>
          <a:off x="3746500" y="4902200"/>
          <a:ext cx="279400" cy="266700"/>
        </a:xfrm>
        <a:prstGeom prst="flowChartDecision">
          <a:avLst/>
        </a:prstGeom>
        <a:solidFill>
          <a:srgbClr val="FFFFFF"/>
        </a:solidFill>
        <a:ln w="9525">
          <a:solidFill>
            <a:srgbClr val="000000"/>
          </a:solidFill>
          <a:miter lim="800000"/>
          <a:headEnd/>
          <a:tailEnd/>
        </a:ln>
      </xdr:spPr>
    </xdr:sp>
    <xdr:clientData/>
  </xdr:twoCellAnchor>
  <xdr:twoCellAnchor>
    <xdr:from>
      <xdr:col>3</xdr:col>
      <xdr:colOff>38100</xdr:colOff>
      <xdr:row>16</xdr:row>
      <xdr:rowOff>63500</xdr:rowOff>
    </xdr:from>
    <xdr:to>
      <xdr:col>3</xdr:col>
      <xdr:colOff>317500</xdr:colOff>
      <xdr:row>16</xdr:row>
      <xdr:rowOff>330200</xdr:rowOff>
    </xdr:to>
    <xdr:sp macro="" textlink="">
      <xdr:nvSpPr>
        <xdr:cNvPr id="39309" name="AutoShape 71">
          <a:extLst>
            <a:ext uri="{FF2B5EF4-FFF2-40B4-BE49-F238E27FC236}">
              <a16:creationId xmlns:a16="http://schemas.microsoft.com/office/drawing/2014/main" id="{80A2333F-D232-369C-52E6-EB1D9067ABF3}"/>
            </a:ext>
          </a:extLst>
        </xdr:cNvPr>
        <xdr:cNvSpPr>
          <a:spLocks noChangeArrowheads="1"/>
        </xdr:cNvSpPr>
      </xdr:nvSpPr>
      <xdr:spPr bwMode="auto">
        <a:xfrm>
          <a:off x="2628900" y="4902200"/>
          <a:ext cx="279400" cy="266700"/>
        </a:xfrm>
        <a:prstGeom prst="flowChartDecision">
          <a:avLst/>
        </a:prstGeom>
        <a:solidFill>
          <a:srgbClr val="FFFFFF"/>
        </a:solidFill>
        <a:ln w="9525">
          <a:solidFill>
            <a:srgbClr val="000000"/>
          </a:solidFill>
          <a:miter lim="800000"/>
          <a:headEnd/>
          <a:tailEnd/>
        </a:ln>
      </xdr:spPr>
    </xdr:sp>
    <xdr:clientData/>
  </xdr:twoCellAnchor>
  <xdr:twoCellAnchor>
    <xdr:from>
      <xdr:col>4</xdr:col>
      <xdr:colOff>63500</xdr:colOff>
      <xdr:row>6</xdr:row>
      <xdr:rowOff>88900</xdr:rowOff>
    </xdr:from>
    <xdr:to>
      <xdr:col>4</xdr:col>
      <xdr:colOff>304800</xdr:colOff>
      <xdr:row>6</xdr:row>
      <xdr:rowOff>279400</xdr:rowOff>
    </xdr:to>
    <xdr:sp macro="" textlink="">
      <xdr:nvSpPr>
        <xdr:cNvPr id="39310" name="AutoShape 72">
          <a:extLst>
            <a:ext uri="{FF2B5EF4-FFF2-40B4-BE49-F238E27FC236}">
              <a16:creationId xmlns:a16="http://schemas.microsoft.com/office/drawing/2014/main" id="{88F16192-230A-7CD1-41B9-7B414F17B4C8}"/>
            </a:ext>
          </a:extLst>
        </xdr:cNvPr>
        <xdr:cNvSpPr>
          <a:spLocks noChangeArrowheads="1"/>
        </xdr:cNvSpPr>
      </xdr:nvSpPr>
      <xdr:spPr bwMode="auto">
        <a:xfrm>
          <a:off x="3022600" y="2400300"/>
          <a:ext cx="241300" cy="190500"/>
        </a:xfrm>
        <a:prstGeom prst="flowChartAlternateProcess">
          <a:avLst/>
        </a:prstGeom>
        <a:solidFill>
          <a:srgbClr val="FFFFFF"/>
        </a:solidFill>
        <a:ln w="9525">
          <a:solidFill>
            <a:srgbClr val="000000"/>
          </a:solidFill>
          <a:miter lim="800000"/>
          <a:headEnd/>
          <a:tailEnd/>
        </a:ln>
      </xdr:spPr>
    </xdr:sp>
    <xdr:clientData/>
  </xdr:twoCellAnchor>
  <xdr:twoCellAnchor>
    <xdr:from>
      <xdr:col>4</xdr:col>
      <xdr:colOff>304800</xdr:colOff>
      <xdr:row>6</xdr:row>
      <xdr:rowOff>190500</xdr:rowOff>
    </xdr:from>
    <xdr:to>
      <xdr:col>5</xdr:col>
      <xdr:colOff>76200</xdr:colOff>
      <xdr:row>6</xdr:row>
      <xdr:rowOff>190500</xdr:rowOff>
    </xdr:to>
    <xdr:cxnSp macro="">
      <xdr:nvCxnSpPr>
        <xdr:cNvPr id="39311" name="AutoShape 73">
          <a:extLst>
            <a:ext uri="{FF2B5EF4-FFF2-40B4-BE49-F238E27FC236}">
              <a16:creationId xmlns:a16="http://schemas.microsoft.com/office/drawing/2014/main" id="{778D7E01-CFC6-2113-B5ED-198C8F50AEAB}"/>
            </a:ext>
          </a:extLst>
        </xdr:cNvPr>
        <xdr:cNvCxnSpPr>
          <a:cxnSpLocks noChangeShapeType="1"/>
          <a:stCxn id="39310" idx="3"/>
          <a:endCxn id="39261" idx="1"/>
        </xdr:cNvCxnSpPr>
      </xdr:nvCxnSpPr>
      <xdr:spPr bwMode="auto">
        <a:xfrm>
          <a:off x="3263900" y="2501900"/>
          <a:ext cx="1397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88900</xdr:colOff>
      <xdr:row>8</xdr:row>
      <xdr:rowOff>76200</xdr:rowOff>
    </xdr:from>
    <xdr:to>
      <xdr:col>8</xdr:col>
      <xdr:colOff>330200</xdr:colOff>
      <xdr:row>8</xdr:row>
      <xdr:rowOff>279400</xdr:rowOff>
    </xdr:to>
    <xdr:sp macro="" textlink="">
      <xdr:nvSpPr>
        <xdr:cNvPr id="39312" name="AutoShape 75">
          <a:extLst>
            <a:ext uri="{FF2B5EF4-FFF2-40B4-BE49-F238E27FC236}">
              <a16:creationId xmlns:a16="http://schemas.microsoft.com/office/drawing/2014/main" id="{907A5E09-F8A7-C6B4-49B6-7ECB60172F35}"/>
            </a:ext>
          </a:extLst>
        </xdr:cNvPr>
        <xdr:cNvSpPr>
          <a:spLocks noChangeArrowheads="1"/>
        </xdr:cNvSpPr>
      </xdr:nvSpPr>
      <xdr:spPr bwMode="auto">
        <a:xfrm>
          <a:off x="4483100" y="2870200"/>
          <a:ext cx="241300" cy="203200"/>
        </a:xfrm>
        <a:prstGeom prst="flowChartAlternateProcess">
          <a:avLst/>
        </a:prstGeom>
        <a:solidFill>
          <a:srgbClr val="FFFFFF"/>
        </a:solidFill>
        <a:ln w="9525">
          <a:solidFill>
            <a:srgbClr val="000000"/>
          </a:solidFill>
          <a:miter lim="800000"/>
          <a:headEnd/>
          <a:tailEnd/>
        </a:ln>
      </xdr:spPr>
    </xdr:sp>
    <xdr:clientData/>
  </xdr:twoCellAnchor>
  <xdr:twoCellAnchor>
    <xdr:from>
      <xdr:col>4</xdr:col>
      <xdr:colOff>317500</xdr:colOff>
      <xdr:row>8</xdr:row>
      <xdr:rowOff>177800</xdr:rowOff>
    </xdr:from>
    <xdr:to>
      <xdr:col>8</xdr:col>
      <xdr:colOff>88900</xdr:colOff>
      <xdr:row>8</xdr:row>
      <xdr:rowOff>177800</xdr:rowOff>
    </xdr:to>
    <xdr:cxnSp macro="">
      <xdr:nvCxnSpPr>
        <xdr:cNvPr id="39313" name="AutoShape 76">
          <a:extLst>
            <a:ext uri="{FF2B5EF4-FFF2-40B4-BE49-F238E27FC236}">
              <a16:creationId xmlns:a16="http://schemas.microsoft.com/office/drawing/2014/main" id="{3B91C6EC-539B-FDBD-0045-D22C3760C122}"/>
            </a:ext>
          </a:extLst>
        </xdr:cNvPr>
        <xdr:cNvCxnSpPr>
          <a:cxnSpLocks noChangeShapeType="1"/>
          <a:stCxn id="39295" idx="3"/>
          <a:endCxn id="39312" idx="1"/>
        </xdr:cNvCxnSpPr>
      </xdr:nvCxnSpPr>
      <xdr:spPr bwMode="auto">
        <a:xfrm>
          <a:off x="3276600" y="2971800"/>
          <a:ext cx="12065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88900</xdr:colOff>
      <xdr:row>10</xdr:row>
      <xdr:rowOff>50800</xdr:rowOff>
    </xdr:from>
    <xdr:to>
      <xdr:col>8</xdr:col>
      <xdr:colOff>330200</xdr:colOff>
      <xdr:row>10</xdr:row>
      <xdr:rowOff>266700</xdr:rowOff>
    </xdr:to>
    <xdr:sp macro="" textlink="">
      <xdr:nvSpPr>
        <xdr:cNvPr id="39314" name="AutoShape 77">
          <a:extLst>
            <a:ext uri="{FF2B5EF4-FFF2-40B4-BE49-F238E27FC236}">
              <a16:creationId xmlns:a16="http://schemas.microsoft.com/office/drawing/2014/main" id="{831D1BDC-31DD-B79B-4905-D0528F0EA5EF}"/>
            </a:ext>
          </a:extLst>
        </xdr:cNvPr>
        <xdr:cNvSpPr>
          <a:spLocks noChangeArrowheads="1"/>
        </xdr:cNvSpPr>
      </xdr:nvSpPr>
      <xdr:spPr bwMode="auto">
        <a:xfrm>
          <a:off x="4483100" y="3327400"/>
          <a:ext cx="241300" cy="215900"/>
        </a:xfrm>
        <a:prstGeom prst="flowChartAlternateProcess">
          <a:avLst/>
        </a:prstGeom>
        <a:solidFill>
          <a:srgbClr val="FFFFFF"/>
        </a:solidFill>
        <a:ln w="9525">
          <a:solidFill>
            <a:srgbClr val="000000"/>
          </a:solidFill>
          <a:miter lim="800000"/>
          <a:headEnd/>
          <a:tailEnd/>
        </a:ln>
      </xdr:spPr>
    </xdr:sp>
    <xdr:clientData/>
  </xdr:twoCellAnchor>
  <xdr:twoCellAnchor>
    <xdr:from>
      <xdr:col>6</xdr:col>
      <xdr:colOff>47625</xdr:colOff>
      <xdr:row>10</xdr:row>
      <xdr:rowOff>38100</xdr:rowOff>
    </xdr:from>
    <xdr:to>
      <xdr:col>6</xdr:col>
      <xdr:colOff>296466</xdr:colOff>
      <xdr:row>10</xdr:row>
      <xdr:rowOff>273844</xdr:rowOff>
    </xdr:to>
    <xdr:sp macro="" textlink="">
      <xdr:nvSpPr>
        <xdr:cNvPr id="1102" name="Text Box 78">
          <a:extLst>
            <a:ext uri="{FF2B5EF4-FFF2-40B4-BE49-F238E27FC236}">
              <a16:creationId xmlns:a16="http://schemas.microsoft.com/office/drawing/2014/main" id="{E3F59945-5B33-31CF-0040-D1564A439D19}"/>
            </a:ext>
          </a:extLst>
        </xdr:cNvPr>
        <xdr:cNvSpPr txBox="1">
          <a:spLocks noChangeArrowheads="1"/>
        </xdr:cNvSpPr>
      </xdr:nvSpPr>
      <xdr:spPr bwMode="auto">
        <a:xfrm>
          <a:off x="3286125" y="3305175"/>
          <a:ext cx="209550" cy="20955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AU" sz="1000" b="0" i="0" strike="noStrike">
              <a:solidFill>
                <a:srgbClr val="000000"/>
              </a:solidFill>
              <a:latin typeface="Arial"/>
              <a:cs typeface="Arial"/>
            </a:rPr>
            <a:t>I</a:t>
          </a:r>
        </a:p>
      </xdr:txBody>
    </xdr:sp>
    <xdr:clientData/>
  </xdr:twoCellAnchor>
  <xdr:twoCellAnchor>
    <xdr:from>
      <xdr:col>5</xdr:col>
      <xdr:colOff>79375</xdr:colOff>
      <xdr:row>10</xdr:row>
      <xdr:rowOff>38100</xdr:rowOff>
    </xdr:from>
    <xdr:to>
      <xdr:col>5</xdr:col>
      <xdr:colOff>313578</xdr:colOff>
      <xdr:row>10</xdr:row>
      <xdr:rowOff>273844</xdr:rowOff>
    </xdr:to>
    <xdr:sp macro="" textlink="">
      <xdr:nvSpPr>
        <xdr:cNvPr id="1103" name="Text Box 79">
          <a:extLst>
            <a:ext uri="{FF2B5EF4-FFF2-40B4-BE49-F238E27FC236}">
              <a16:creationId xmlns:a16="http://schemas.microsoft.com/office/drawing/2014/main" id="{1EE4F322-D530-6696-6274-073034107A69}"/>
            </a:ext>
          </a:extLst>
        </xdr:cNvPr>
        <xdr:cNvSpPr txBox="1">
          <a:spLocks noChangeArrowheads="1"/>
        </xdr:cNvSpPr>
      </xdr:nvSpPr>
      <xdr:spPr bwMode="auto">
        <a:xfrm>
          <a:off x="2971800" y="3305175"/>
          <a:ext cx="209550" cy="20955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AU" sz="1000" b="0" i="0" strike="noStrike">
              <a:solidFill>
                <a:srgbClr val="000000"/>
              </a:solidFill>
              <a:latin typeface="Arial"/>
              <a:cs typeface="Arial"/>
            </a:rPr>
            <a:t>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57150</xdr:colOff>
      <xdr:row>9</xdr:row>
      <xdr:rowOff>28575</xdr:rowOff>
    </xdr:from>
    <xdr:to>
      <xdr:col>44</xdr:col>
      <xdr:colOff>219106</xdr:colOff>
      <xdr:row>32</xdr:row>
      <xdr:rowOff>19050</xdr:rowOff>
    </xdr:to>
    <xdr:sp macro="" textlink="">
      <xdr:nvSpPr>
        <xdr:cNvPr id="2055" name="Rectangle 7">
          <a:extLst>
            <a:ext uri="{FF2B5EF4-FFF2-40B4-BE49-F238E27FC236}">
              <a16:creationId xmlns:a16="http://schemas.microsoft.com/office/drawing/2014/main" id="{D11F70FF-1A5E-18F5-3538-66A01DC23012}"/>
            </a:ext>
          </a:extLst>
        </xdr:cNvPr>
        <xdr:cNvSpPr>
          <a:spLocks noChangeArrowheads="1"/>
        </xdr:cNvSpPr>
      </xdr:nvSpPr>
      <xdr:spPr bwMode="auto">
        <a:xfrm>
          <a:off x="7029450" y="2286000"/>
          <a:ext cx="7505700" cy="5181600"/>
        </a:xfrm>
        <a:prstGeom prst="rect">
          <a:avLst/>
        </a:prstGeom>
        <a:gradFill rotWithShape="1">
          <a:gsLst>
            <a:gs pos="0">
              <a:srgbClr val="CCFFFF">
                <a:alpha val="50000"/>
              </a:srgbClr>
            </a:gs>
            <a:gs pos="100000">
              <a:srgbClr val="CCFFFF">
                <a:gamma/>
                <a:shade val="46275"/>
                <a:invGamma/>
              </a:srgbClr>
            </a:gs>
          </a:gsLst>
          <a:lin ang="5400000" scaled="1"/>
        </a:gradFill>
        <a:ln w="76200">
          <a:solidFill>
            <a:srgbClr val="FFFF00"/>
          </a:solidFill>
          <a:miter lim="800000"/>
          <a:headEnd/>
          <a:tailEnd/>
        </a:ln>
        <a:effectLst/>
      </xdr:spPr>
      <xdr:txBody>
        <a:bodyPr vertOverflow="clip" wrap="square" lIns="36576" tIns="32004" rIns="36576" bIns="0" anchor="t" upright="1"/>
        <a:lstStyle/>
        <a:p>
          <a:pPr algn="ctr" rtl="0">
            <a:defRPr sz="1000"/>
          </a:pPr>
          <a:r>
            <a:rPr lang="en-AU" sz="1600" b="1" i="1" strike="noStrike">
              <a:solidFill>
                <a:srgbClr val="FF0000"/>
              </a:solidFill>
              <a:latin typeface="Arial"/>
              <a:cs typeface="Arial"/>
            </a:rPr>
            <a:t>Vulnerability Assessment</a:t>
          </a:r>
        </a:p>
      </xdr:txBody>
    </xdr:sp>
    <xdr:clientData/>
  </xdr:twoCellAnchor>
  <xdr:twoCellAnchor>
    <xdr:from>
      <xdr:col>4</xdr:col>
      <xdr:colOff>19050</xdr:colOff>
      <xdr:row>9</xdr:row>
      <xdr:rowOff>28575</xdr:rowOff>
    </xdr:from>
    <xdr:to>
      <xdr:col>19</xdr:col>
      <xdr:colOff>57150</xdr:colOff>
      <xdr:row>32</xdr:row>
      <xdr:rowOff>19050</xdr:rowOff>
    </xdr:to>
    <xdr:sp macro="" textlink="">
      <xdr:nvSpPr>
        <xdr:cNvPr id="2051" name="Rectangle 3">
          <a:extLst>
            <a:ext uri="{FF2B5EF4-FFF2-40B4-BE49-F238E27FC236}">
              <a16:creationId xmlns:a16="http://schemas.microsoft.com/office/drawing/2014/main" id="{F84C1AFD-3C1B-8DE3-22BA-16A3790D4005}"/>
            </a:ext>
          </a:extLst>
        </xdr:cNvPr>
        <xdr:cNvSpPr>
          <a:spLocks noChangeArrowheads="1"/>
        </xdr:cNvSpPr>
      </xdr:nvSpPr>
      <xdr:spPr bwMode="auto">
        <a:xfrm>
          <a:off x="2562225" y="2286000"/>
          <a:ext cx="4467225" cy="5181600"/>
        </a:xfrm>
        <a:prstGeom prst="rect">
          <a:avLst/>
        </a:prstGeom>
        <a:gradFill rotWithShape="1">
          <a:gsLst>
            <a:gs pos="0">
              <a:srgbClr val="FFFF99">
                <a:alpha val="50000"/>
              </a:srgbClr>
            </a:gs>
            <a:gs pos="100000">
              <a:srgbClr val="FFFF99">
                <a:gamma/>
                <a:shade val="46275"/>
                <a:invGamma/>
                <a:alpha val="50000"/>
              </a:srgbClr>
            </a:gs>
          </a:gsLst>
          <a:lin ang="5400000" scaled="1"/>
        </a:gradFill>
        <a:ln w="76200">
          <a:solidFill>
            <a:srgbClr val="FFFF00"/>
          </a:solidFill>
          <a:miter lim="800000"/>
          <a:headEnd/>
          <a:tailEnd/>
        </a:ln>
        <a:effectLst/>
      </xdr:spPr>
      <xdr:txBody>
        <a:bodyPr vertOverflow="clip" wrap="square" lIns="36576" tIns="32004" rIns="36576" bIns="0" anchor="t" upright="1"/>
        <a:lstStyle/>
        <a:p>
          <a:pPr algn="ctr" rtl="0">
            <a:defRPr sz="1000"/>
          </a:pPr>
          <a:r>
            <a:rPr lang="en-AU" sz="1600" b="1" i="1" strike="noStrike">
              <a:solidFill>
                <a:srgbClr val="FF0000"/>
              </a:solidFill>
              <a:latin typeface="Arial"/>
              <a:cs typeface="Arial"/>
            </a:rPr>
            <a:t>Threat Assessment</a:t>
          </a:r>
        </a:p>
      </xdr:txBody>
    </xdr:sp>
    <xdr:clientData/>
  </xdr:twoCellAnchor>
  <xdr:twoCellAnchor>
    <xdr:from>
      <xdr:col>4</xdr:col>
      <xdr:colOff>98425</xdr:colOff>
      <xdr:row>27</xdr:row>
      <xdr:rowOff>114300</xdr:rowOff>
    </xdr:from>
    <xdr:to>
      <xdr:col>55</xdr:col>
      <xdr:colOff>168279</xdr:colOff>
      <xdr:row>31</xdr:row>
      <xdr:rowOff>190500</xdr:rowOff>
    </xdr:to>
    <xdr:sp macro="" textlink="">
      <xdr:nvSpPr>
        <xdr:cNvPr id="2049" name="Rectangle 1">
          <a:extLst>
            <a:ext uri="{FF2B5EF4-FFF2-40B4-BE49-F238E27FC236}">
              <a16:creationId xmlns:a16="http://schemas.microsoft.com/office/drawing/2014/main" id="{57151B14-0524-3BE9-FADA-54D2735BC2DC}"/>
            </a:ext>
          </a:extLst>
        </xdr:cNvPr>
        <xdr:cNvSpPr>
          <a:spLocks noChangeArrowheads="1"/>
        </xdr:cNvSpPr>
      </xdr:nvSpPr>
      <xdr:spPr bwMode="auto">
        <a:xfrm>
          <a:off x="2628900" y="6419850"/>
          <a:ext cx="15116175" cy="990600"/>
        </a:xfrm>
        <a:prstGeom prst="rect">
          <a:avLst/>
        </a:prstGeom>
        <a:solidFill>
          <a:srgbClr val="CCFFCC"/>
        </a:solidFill>
        <a:ln w="6350">
          <a:solidFill>
            <a:srgbClr val="000000"/>
          </a:solidFill>
          <a:miter lim="800000"/>
          <a:headEnd/>
          <a:tailEnd/>
        </a:ln>
        <a:effectLst/>
      </xdr:spPr>
      <xdr:txBody>
        <a:bodyPr vertOverflow="clip" wrap="square" lIns="36576" tIns="27432" rIns="0" bIns="0" anchor="t" upright="1"/>
        <a:lstStyle/>
        <a:p>
          <a:pPr algn="l" rtl="0">
            <a:defRPr sz="1000"/>
          </a:pPr>
          <a:r>
            <a:rPr lang="en-AU" sz="1200" b="1" i="0" u="sng" strike="noStrike">
              <a:solidFill>
                <a:srgbClr val="0000FF"/>
              </a:solidFill>
              <a:latin typeface="Arial"/>
              <a:cs typeface="Arial"/>
            </a:rPr>
            <a:t>Document 'Risk Statement'</a:t>
          </a:r>
        </a:p>
      </xdr:txBody>
    </xdr:sp>
    <xdr:clientData/>
  </xdr:twoCellAnchor>
  <xdr:twoCellAnchor>
    <xdr:from>
      <xdr:col>4</xdr:col>
      <xdr:colOff>98425</xdr:colOff>
      <xdr:row>16</xdr:row>
      <xdr:rowOff>47625</xdr:rowOff>
    </xdr:from>
    <xdr:to>
      <xdr:col>55</xdr:col>
      <xdr:colOff>168279</xdr:colOff>
      <xdr:row>20</xdr:row>
      <xdr:rowOff>136643</xdr:rowOff>
    </xdr:to>
    <xdr:sp macro="" textlink="">
      <xdr:nvSpPr>
        <xdr:cNvPr id="2050" name="Rectangle 2">
          <a:extLst>
            <a:ext uri="{FF2B5EF4-FFF2-40B4-BE49-F238E27FC236}">
              <a16:creationId xmlns:a16="http://schemas.microsoft.com/office/drawing/2014/main" id="{16C92EF6-4990-8F33-39E2-8F30A1D6D104}"/>
            </a:ext>
          </a:extLst>
        </xdr:cNvPr>
        <xdr:cNvSpPr>
          <a:spLocks noChangeArrowheads="1"/>
        </xdr:cNvSpPr>
      </xdr:nvSpPr>
      <xdr:spPr bwMode="auto">
        <a:xfrm>
          <a:off x="2628900" y="3838575"/>
          <a:ext cx="15116175" cy="990600"/>
        </a:xfrm>
        <a:prstGeom prst="rect">
          <a:avLst/>
        </a:prstGeom>
        <a:solidFill>
          <a:srgbClr val="CCFFCC"/>
        </a:solidFill>
        <a:ln w="6350">
          <a:solidFill>
            <a:srgbClr val="000000"/>
          </a:solidFill>
          <a:miter lim="800000"/>
          <a:headEnd/>
          <a:tailEnd/>
        </a:ln>
        <a:effectLst/>
      </xdr:spPr>
      <xdr:txBody>
        <a:bodyPr vertOverflow="clip" wrap="square" lIns="36576" tIns="27432" rIns="0" bIns="0" anchor="t" upright="1"/>
        <a:lstStyle/>
        <a:p>
          <a:pPr algn="l" rtl="0">
            <a:defRPr sz="1000"/>
          </a:pPr>
          <a:r>
            <a:rPr lang="en-AU" sz="1200" b="1" i="0" u="sng" strike="noStrike">
              <a:solidFill>
                <a:srgbClr val="0000FF"/>
              </a:solidFill>
              <a:latin typeface="Arial"/>
              <a:cs typeface="Arial"/>
            </a:rPr>
            <a:t>Establish Security Criteria</a:t>
          </a:r>
        </a:p>
      </xdr:txBody>
    </xdr:sp>
    <xdr:clientData/>
  </xdr:twoCellAnchor>
  <xdr:twoCellAnchor>
    <xdr:from>
      <xdr:col>4</xdr:col>
      <xdr:colOff>98425</xdr:colOff>
      <xdr:row>34</xdr:row>
      <xdr:rowOff>38100</xdr:rowOff>
    </xdr:from>
    <xdr:to>
      <xdr:col>55</xdr:col>
      <xdr:colOff>168279</xdr:colOff>
      <xdr:row>38</xdr:row>
      <xdr:rowOff>114300</xdr:rowOff>
    </xdr:to>
    <xdr:sp macro="" textlink="">
      <xdr:nvSpPr>
        <xdr:cNvPr id="2052" name="Rectangle 4">
          <a:extLst>
            <a:ext uri="{FF2B5EF4-FFF2-40B4-BE49-F238E27FC236}">
              <a16:creationId xmlns:a16="http://schemas.microsoft.com/office/drawing/2014/main" id="{31A810AE-7DCB-D7DF-B1B0-DF48ECD02670}"/>
            </a:ext>
          </a:extLst>
        </xdr:cNvPr>
        <xdr:cNvSpPr>
          <a:spLocks noChangeArrowheads="1"/>
        </xdr:cNvSpPr>
      </xdr:nvSpPr>
      <xdr:spPr bwMode="auto">
        <a:xfrm>
          <a:off x="2628900" y="7943850"/>
          <a:ext cx="15116175" cy="990600"/>
        </a:xfrm>
        <a:prstGeom prst="rect">
          <a:avLst/>
        </a:prstGeom>
        <a:solidFill>
          <a:srgbClr val="CCFFCC"/>
        </a:solidFill>
        <a:ln w="6350">
          <a:solidFill>
            <a:srgbClr val="000000"/>
          </a:solidFill>
          <a:miter lim="800000"/>
          <a:headEnd/>
          <a:tailEnd/>
        </a:ln>
        <a:effectLst/>
      </xdr:spPr>
      <xdr:txBody>
        <a:bodyPr vertOverflow="clip" wrap="square" lIns="36576" tIns="27432" rIns="0" bIns="0" anchor="t" upright="1"/>
        <a:lstStyle/>
        <a:p>
          <a:pPr algn="l" rtl="0">
            <a:defRPr sz="1000"/>
          </a:pPr>
          <a:r>
            <a:rPr lang="en-AU" sz="1200" b="1" i="0" u="sng" strike="noStrike">
              <a:solidFill>
                <a:srgbClr val="0000FF"/>
              </a:solidFill>
              <a:latin typeface="Arial"/>
              <a:cs typeface="Arial"/>
            </a:rPr>
            <a:t>Assess Existing Controls</a:t>
          </a:r>
        </a:p>
      </xdr:txBody>
    </xdr:sp>
    <xdr:clientData/>
  </xdr:twoCellAnchor>
  <xdr:twoCellAnchor>
    <xdr:from>
      <xdr:col>44</xdr:col>
      <xdr:colOff>225425</xdr:colOff>
      <xdr:row>9</xdr:row>
      <xdr:rowOff>28575</xdr:rowOff>
    </xdr:from>
    <xdr:to>
      <xdr:col>55</xdr:col>
      <xdr:colOff>146061</xdr:colOff>
      <xdr:row>32</xdr:row>
      <xdr:rowOff>19050</xdr:rowOff>
    </xdr:to>
    <xdr:sp macro="" textlink="">
      <xdr:nvSpPr>
        <xdr:cNvPr id="2053" name="Rectangle 5">
          <a:extLst>
            <a:ext uri="{FF2B5EF4-FFF2-40B4-BE49-F238E27FC236}">
              <a16:creationId xmlns:a16="http://schemas.microsoft.com/office/drawing/2014/main" id="{131E8BD2-4F3A-1959-E30F-D2498BE055F8}"/>
            </a:ext>
          </a:extLst>
        </xdr:cNvPr>
        <xdr:cNvSpPr>
          <a:spLocks noChangeArrowheads="1"/>
        </xdr:cNvSpPr>
      </xdr:nvSpPr>
      <xdr:spPr bwMode="auto">
        <a:xfrm>
          <a:off x="14554200" y="2286000"/>
          <a:ext cx="3181350" cy="5181600"/>
        </a:xfrm>
        <a:prstGeom prst="rect">
          <a:avLst/>
        </a:prstGeom>
        <a:solidFill>
          <a:srgbClr val="CCFFCC">
            <a:alpha val="50000"/>
          </a:srgbClr>
        </a:solidFill>
        <a:ln w="76200">
          <a:solidFill>
            <a:srgbClr val="FFFF00"/>
          </a:solidFill>
          <a:miter lim="800000"/>
          <a:headEnd/>
          <a:tailEnd/>
        </a:ln>
        <a:effectLst/>
      </xdr:spPr>
      <xdr:txBody>
        <a:bodyPr vertOverflow="clip" wrap="square" lIns="36576" tIns="32004" rIns="36576" bIns="0" anchor="t" upright="1"/>
        <a:lstStyle/>
        <a:p>
          <a:pPr algn="ctr" rtl="0">
            <a:defRPr sz="1000"/>
          </a:pPr>
          <a:r>
            <a:rPr lang="en-AU" sz="1600" b="1" i="1" strike="noStrike">
              <a:solidFill>
                <a:srgbClr val="FF0000"/>
              </a:solidFill>
              <a:latin typeface="Arial"/>
              <a:cs typeface="Arial"/>
            </a:rPr>
            <a:t>Criticality Assessment</a:t>
          </a:r>
        </a:p>
      </xdr:txBody>
    </xdr:sp>
    <xdr:clientData/>
  </xdr:twoCellAnchor>
  <xdr:twoCellAnchor>
    <xdr:from>
      <xdr:col>3</xdr:col>
      <xdr:colOff>501650</xdr:colOff>
      <xdr:row>4</xdr:row>
      <xdr:rowOff>47625</xdr:rowOff>
    </xdr:from>
    <xdr:to>
      <xdr:col>58</xdr:col>
      <xdr:colOff>187343</xdr:colOff>
      <xdr:row>8</xdr:row>
      <xdr:rowOff>152400</xdr:rowOff>
    </xdr:to>
    <xdr:sp macro="" textlink="">
      <xdr:nvSpPr>
        <xdr:cNvPr id="2054" name="AutoShape 6">
          <a:extLst>
            <a:ext uri="{FF2B5EF4-FFF2-40B4-BE49-F238E27FC236}">
              <a16:creationId xmlns:a16="http://schemas.microsoft.com/office/drawing/2014/main" id="{9C8A13D9-870D-77AF-919A-4CBCC621BA49}"/>
            </a:ext>
          </a:extLst>
        </xdr:cNvPr>
        <xdr:cNvSpPr>
          <a:spLocks noChangeArrowheads="1"/>
        </xdr:cNvSpPr>
      </xdr:nvSpPr>
      <xdr:spPr bwMode="auto">
        <a:xfrm>
          <a:off x="1781175" y="1162050"/>
          <a:ext cx="16868775" cy="1019175"/>
        </a:xfrm>
        <a:prstGeom prst="flowChartMerge">
          <a:avLst/>
        </a:prstGeom>
        <a:gradFill rotWithShape="1">
          <a:gsLst>
            <a:gs pos="0">
              <a:srgbClr val="0000FF"/>
            </a:gs>
            <a:gs pos="100000">
              <a:srgbClr val="C0C0C0"/>
            </a:gs>
          </a:gsLst>
          <a:lin ang="5400000" scaled="1"/>
        </a:gradFill>
        <a:ln w="9525">
          <a:solidFill>
            <a:srgbClr val="000000"/>
          </a:solidFill>
          <a:miter lim="800000"/>
          <a:headEnd/>
          <a:tailEnd/>
        </a:ln>
      </xdr:spPr>
      <xdr:txBody>
        <a:bodyPr vertOverflow="clip" wrap="square" lIns="64008" tIns="50292" rIns="64008" bIns="0" anchor="t" upright="1"/>
        <a:lstStyle/>
        <a:p>
          <a:pPr algn="ctr" rtl="0">
            <a:defRPr sz="1000"/>
          </a:pPr>
          <a:r>
            <a:rPr lang="en-AU" sz="2800" b="1" i="0" strike="noStrike">
              <a:solidFill>
                <a:srgbClr val="FFFFFF"/>
              </a:solidFill>
              <a:latin typeface="Arial"/>
              <a:cs typeface="Arial"/>
            </a:rPr>
            <a:t>INTERNAL / EXTERNAL ENVIRONMENT</a:t>
          </a:r>
        </a:p>
      </xdr:txBody>
    </xdr:sp>
    <xdr:clientData/>
  </xdr:twoCellAnchor>
  <xdr:twoCellAnchor>
    <xdr:from>
      <xdr:col>13</xdr:col>
      <xdr:colOff>238125</xdr:colOff>
      <xdr:row>23</xdr:row>
      <xdr:rowOff>6350</xdr:rowOff>
    </xdr:from>
    <xdr:to>
      <xdr:col>17</xdr:col>
      <xdr:colOff>168324</xdr:colOff>
      <xdr:row>25</xdr:row>
      <xdr:rowOff>213037</xdr:rowOff>
    </xdr:to>
    <xdr:sp macro="" textlink="">
      <xdr:nvSpPr>
        <xdr:cNvPr id="2056" name="AutoShape 8">
          <a:extLst>
            <a:ext uri="{FF2B5EF4-FFF2-40B4-BE49-F238E27FC236}">
              <a16:creationId xmlns:a16="http://schemas.microsoft.com/office/drawing/2014/main" id="{14F7A87C-7181-57F8-AFD6-49FD249D1A6E}"/>
            </a:ext>
          </a:extLst>
        </xdr:cNvPr>
        <xdr:cNvSpPr>
          <a:spLocks noChangeArrowheads="1"/>
        </xdr:cNvSpPr>
      </xdr:nvSpPr>
      <xdr:spPr bwMode="auto">
        <a:xfrm>
          <a:off x="5400675" y="5410200"/>
          <a:ext cx="11239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Intent</a:t>
          </a:r>
        </a:p>
      </xdr:txBody>
    </xdr:sp>
    <xdr:clientData/>
  </xdr:twoCellAnchor>
  <xdr:twoCellAnchor>
    <xdr:from>
      <xdr:col>37</xdr:col>
      <xdr:colOff>196850</xdr:colOff>
      <xdr:row>11</xdr:row>
      <xdr:rowOff>85725</xdr:rowOff>
    </xdr:from>
    <xdr:to>
      <xdr:col>41</xdr:col>
      <xdr:colOff>88826</xdr:colOff>
      <xdr:row>14</xdr:row>
      <xdr:rowOff>38100</xdr:rowOff>
    </xdr:to>
    <xdr:sp macro="" textlink="">
      <xdr:nvSpPr>
        <xdr:cNvPr id="2057" name="AutoShape 9">
          <a:extLst>
            <a:ext uri="{FF2B5EF4-FFF2-40B4-BE49-F238E27FC236}">
              <a16:creationId xmlns:a16="http://schemas.microsoft.com/office/drawing/2014/main" id="{D6DBBC98-DBF2-F220-2681-66E5FEAE4C0C}"/>
            </a:ext>
          </a:extLst>
        </xdr:cNvPr>
        <xdr:cNvSpPr>
          <a:spLocks noChangeArrowheads="1"/>
        </xdr:cNvSpPr>
      </xdr:nvSpPr>
      <xdr:spPr bwMode="auto">
        <a:xfrm>
          <a:off x="12458700" y="2733675"/>
          <a:ext cx="10858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algn="ctr" rtl="0">
            <a:defRPr sz="1000"/>
          </a:pPr>
          <a:r>
            <a:rPr lang="en-AU" sz="1200" b="1" i="1" strike="noStrike">
              <a:solidFill>
                <a:srgbClr val="000000"/>
              </a:solidFill>
              <a:latin typeface="Arial"/>
              <a:cs typeface="Arial"/>
            </a:rPr>
            <a:t>Hazard Attributes</a:t>
          </a:r>
        </a:p>
      </xdr:txBody>
    </xdr:sp>
    <xdr:clientData/>
  </xdr:twoCellAnchor>
  <xdr:twoCellAnchor>
    <xdr:from>
      <xdr:col>6</xdr:col>
      <xdr:colOff>111125</xdr:colOff>
      <xdr:row>23</xdr:row>
      <xdr:rowOff>6350</xdr:rowOff>
    </xdr:from>
    <xdr:to>
      <xdr:col>10</xdr:col>
      <xdr:colOff>41324</xdr:colOff>
      <xdr:row>25</xdr:row>
      <xdr:rowOff>213037</xdr:rowOff>
    </xdr:to>
    <xdr:sp macro="" textlink="">
      <xdr:nvSpPr>
        <xdr:cNvPr id="2058" name="AutoShape 10">
          <a:extLst>
            <a:ext uri="{FF2B5EF4-FFF2-40B4-BE49-F238E27FC236}">
              <a16:creationId xmlns:a16="http://schemas.microsoft.com/office/drawing/2014/main" id="{D28883EB-8AA2-078C-F4D8-FF30CE9D72F4}"/>
            </a:ext>
          </a:extLst>
        </xdr:cNvPr>
        <xdr:cNvSpPr>
          <a:spLocks noChangeArrowheads="1"/>
        </xdr:cNvSpPr>
      </xdr:nvSpPr>
      <xdr:spPr bwMode="auto">
        <a:xfrm>
          <a:off x="3219450" y="5410200"/>
          <a:ext cx="11239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Capability</a:t>
          </a:r>
        </a:p>
      </xdr:txBody>
    </xdr:sp>
    <xdr:clientData/>
  </xdr:twoCellAnchor>
  <xdr:twoCellAnchor>
    <xdr:from>
      <xdr:col>24</xdr:col>
      <xdr:colOff>168275</xdr:colOff>
      <xdr:row>11</xdr:row>
      <xdr:rowOff>85725</xdr:rowOff>
    </xdr:from>
    <xdr:to>
      <xdr:col>28</xdr:col>
      <xdr:colOff>60251</xdr:colOff>
      <xdr:row>14</xdr:row>
      <xdr:rowOff>38100</xdr:rowOff>
    </xdr:to>
    <xdr:sp macro="" textlink="">
      <xdr:nvSpPr>
        <xdr:cNvPr id="2059" name="AutoShape 11">
          <a:extLst>
            <a:ext uri="{FF2B5EF4-FFF2-40B4-BE49-F238E27FC236}">
              <a16:creationId xmlns:a16="http://schemas.microsoft.com/office/drawing/2014/main" id="{043CA6A4-AEEC-EE85-8786-2B42846F8D93}"/>
            </a:ext>
          </a:extLst>
        </xdr:cNvPr>
        <xdr:cNvSpPr>
          <a:spLocks noChangeArrowheads="1"/>
        </xdr:cNvSpPr>
      </xdr:nvSpPr>
      <xdr:spPr bwMode="auto">
        <a:xfrm>
          <a:off x="8591550" y="2733675"/>
          <a:ext cx="10858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algn="ctr" rtl="0">
            <a:defRPr sz="1000"/>
          </a:pPr>
          <a:r>
            <a:rPr lang="en-AU" sz="1200" b="1" i="1" strike="noStrike">
              <a:solidFill>
                <a:srgbClr val="000000"/>
              </a:solidFill>
              <a:latin typeface="Arial"/>
              <a:cs typeface="Arial"/>
            </a:rPr>
            <a:t>Asset Targetability</a:t>
          </a:r>
        </a:p>
      </xdr:txBody>
    </xdr:sp>
    <xdr:clientData/>
  </xdr:twoCellAnchor>
  <xdr:twoCellAnchor>
    <xdr:from>
      <xdr:col>30</xdr:col>
      <xdr:colOff>168275</xdr:colOff>
      <xdr:row>23</xdr:row>
      <xdr:rowOff>6350</xdr:rowOff>
    </xdr:from>
    <xdr:to>
      <xdr:col>34</xdr:col>
      <xdr:colOff>98474</xdr:colOff>
      <xdr:row>25</xdr:row>
      <xdr:rowOff>213037</xdr:rowOff>
    </xdr:to>
    <xdr:sp macro="" textlink="">
      <xdr:nvSpPr>
        <xdr:cNvPr id="2060" name="AutoShape 12">
          <a:extLst>
            <a:ext uri="{FF2B5EF4-FFF2-40B4-BE49-F238E27FC236}">
              <a16:creationId xmlns:a16="http://schemas.microsoft.com/office/drawing/2014/main" id="{04A50F30-303D-A899-D3FB-B7A70D26A7EA}"/>
            </a:ext>
          </a:extLst>
        </xdr:cNvPr>
        <xdr:cNvSpPr>
          <a:spLocks noChangeArrowheads="1"/>
        </xdr:cNvSpPr>
      </xdr:nvSpPr>
      <xdr:spPr bwMode="auto">
        <a:xfrm>
          <a:off x="10363200" y="5410200"/>
          <a:ext cx="11239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Vulnerability</a:t>
          </a:r>
        </a:p>
      </xdr:txBody>
    </xdr:sp>
    <xdr:clientData/>
  </xdr:twoCellAnchor>
  <xdr:twoCellAnchor>
    <xdr:from>
      <xdr:col>9</xdr:col>
      <xdr:colOff>38100</xdr:colOff>
      <xdr:row>28</xdr:row>
      <xdr:rowOff>114300</xdr:rowOff>
    </xdr:from>
    <xdr:to>
      <xdr:col>14</xdr:col>
      <xdr:colOff>0</xdr:colOff>
      <xdr:row>31</xdr:row>
      <xdr:rowOff>66675</xdr:rowOff>
    </xdr:to>
    <xdr:sp macro="" textlink="">
      <xdr:nvSpPr>
        <xdr:cNvPr id="2061" name="AutoShape 13">
          <a:extLst>
            <a:ext uri="{FF2B5EF4-FFF2-40B4-BE49-F238E27FC236}">
              <a16:creationId xmlns:a16="http://schemas.microsoft.com/office/drawing/2014/main" id="{C4BDD3CA-DF4D-4547-EF0B-39F626BA6597}"/>
            </a:ext>
          </a:extLst>
        </xdr:cNvPr>
        <xdr:cNvSpPr>
          <a:spLocks noChangeArrowheads="1"/>
        </xdr:cNvSpPr>
      </xdr:nvSpPr>
      <xdr:spPr bwMode="auto">
        <a:xfrm>
          <a:off x="4057650" y="6648450"/>
          <a:ext cx="1438275"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AU" sz="1400" b="1" i="0" strike="noStrike">
              <a:solidFill>
                <a:srgbClr val="000000"/>
              </a:solidFill>
              <a:latin typeface="Arial"/>
              <a:cs typeface="Arial"/>
            </a:rPr>
            <a:t>Threat</a:t>
          </a:r>
        </a:p>
        <a:p>
          <a:pPr algn="ctr" rtl="0">
            <a:defRPr sz="1000"/>
          </a:pPr>
          <a:r>
            <a:rPr lang="en-AU" sz="1400" b="1" i="0" strike="noStrike">
              <a:solidFill>
                <a:srgbClr val="000000"/>
              </a:solidFill>
              <a:latin typeface="Arial"/>
              <a:cs typeface="Arial"/>
            </a:rPr>
            <a:t>(Intel based)</a:t>
          </a:r>
        </a:p>
      </xdr:txBody>
    </xdr:sp>
    <xdr:clientData/>
  </xdr:twoCellAnchor>
  <xdr:twoCellAnchor>
    <xdr:from>
      <xdr:col>16</xdr:col>
      <xdr:colOff>187325</xdr:colOff>
      <xdr:row>35</xdr:row>
      <xdr:rowOff>53975</xdr:rowOff>
    </xdr:from>
    <xdr:to>
      <xdr:col>21</xdr:col>
      <xdr:colOff>158750</xdr:colOff>
      <xdr:row>37</xdr:row>
      <xdr:rowOff>181078</xdr:rowOff>
    </xdr:to>
    <xdr:sp macro="" textlink="">
      <xdr:nvSpPr>
        <xdr:cNvPr id="2062" name="AutoShape 14">
          <a:extLst>
            <a:ext uri="{FF2B5EF4-FFF2-40B4-BE49-F238E27FC236}">
              <a16:creationId xmlns:a16="http://schemas.microsoft.com/office/drawing/2014/main" id="{41206AA6-2B5E-5633-0355-C25A4C1A6682}"/>
            </a:ext>
          </a:extLst>
        </xdr:cNvPr>
        <xdr:cNvSpPr>
          <a:spLocks noChangeArrowheads="1"/>
        </xdr:cNvSpPr>
      </xdr:nvSpPr>
      <xdr:spPr bwMode="auto">
        <a:xfrm>
          <a:off x="6248400" y="8201025"/>
          <a:ext cx="1447800" cy="57150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AU" sz="1400" b="1" i="0" strike="noStrike">
              <a:solidFill>
                <a:srgbClr val="000000"/>
              </a:solidFill>
              <a:latin typeface="Arial"/>
              <a:cs typeface="Arial"/>
            </a:rPr>
            <a:t>Likelihood</a:t>
          </a:r>
        </a:p>
        <a:p>
          <a:pPr algn="ctr" rtl="0">
            <a:lnSpc>
              <a:spcPts val="1500"/>
            </a:lnSpc>
            <a:defRPr sz="1000"/>
          </a:pPr>
          <a:r>
            <a:rPr lang="en-AU" sz="1400" b="1" i="0" strike="noStrike">
              <a:solidFill>
                <a:srgbClr val="000000"/>
              </a:solidFill>
              <a:latin typeface="Arial"/>
              <a:cs typeface="Arial"/>
            </a:rPr>
            <a:t>/Probability</a:t>
          </a:r>
        </a:p>
      </xdr:txBody>
    </xdr:sp>
    <xdr:clientData/>
  </xdr:twoCellAnchor>
  <xdr:twoCellAnchor>
    <xdr:from>
      <xdr:col>42</xdr:col>
      <xdr:colOff>146050</xdr:colOff>
      <xdr:row>35</xdr:row>
      <xdr:rowOff>38100</xdr:rowOff>
    </xdr:from>
    <xdr:to>
      <xdr:col>47</xdr:col>
      <xdr:colOff>98425</xdr:colOff>
      <xdr:row>37</xdr:row>
      <xdr:rowOff>219075</xdr:rowOff>
    </xdr:to>
    <xdr:sp macro="" textlink="">
      <xdr:nvSpPr>
        <xdr:cNvPr id="2063" name="AutoShape 15">
          <a:extLst>
            <a:ext uri="{FF2B5EF4-FFF2-40B4-BE49-F238E27FC236}">
              <a16:creationId xmlns:a16="http://schemas.microsoft.com/office/drawing/2014/main" id="{C3BF11C0-9837-34FB-DFE1-3CBE5A394883}"/>
            </a:ext>
          </a:extLst>
        </xdr:cNvPr>
        <xdr:cNvSpPr>
          <a:spLocks noChangeArrowheads="1"/>
        </xdr:cNvSpPr>
      </xdr:nvSpPr>
      <xdr:spPr bwMode="auto">
        <a:xfrm>
          <a:off x="13896975" y="8172450"/>
          <a:ext cx="14287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AU" sz="1400" b="1" i="0" strike="noStrike">
              <a:solidFill>
                <a:srgbClr val="000000"/>
              </a:solidFill>
              <a:latin typeface="Arial"/>
              <a:cs typeface="Arial"/>
            </a:rPr>
            <a:t>Consequence</a:t>
          </a:r>
        </a:p>
        <a:p>
          <a:pPr algn="ctr" rtl="0">
            <a:defRPr sz="1000"/>
          </a:pPr>
          <a:r>
            <a:rPr lang="en-AU" sz="1400" b="1" i="0" strike="noStrike">
              <a:solidFill>
                <a:srgbClr val="000000"/>
              </a:solidFill>
              <a:latin typeface="Arial"/>
              <a:cs typeface="Arial"/>
            </a:rPr>
            <a:t>('Shock')</a:t>
          </a:r>
        </a:p>
      </xdr:txBody>
    </xdr:sp>
    <xdr:clientData/>
  </xdr:twoCellAnchor>
  <xdr:twoCellAnchor>
    <xdr:from>
      <xdr:col>28</xdr:col>
      <xdr:colOff>304800</xdr:colOff>
      <xdr:row>40</xdr:row>
      <xdr:rowOff>53975</xdr:rowOff>
    </xdr:from>
    <xdr:to>
      <xdr:col>36</xdr:col>
      <xdr:colOff>47638</xdr:colOff>
      <xdr:row>43</xdr:row>
      <xdr:rowOff>19252</xdr:rowOff>
    </xdr:to>
    <xdr:sp macro="" textlink="">
      <xdr:nvSpPr>
        <xdr:cNvPr id="2064" name="AutoShape 16">
          <a:extLst>
            <a:ext uri="{FF2B5EF4-FFF2-40B4-BE49-F238E27FC236}">
              <a16:creationId xmlns:a16="http://schemas.microsoft.com/office/drawing/2014/main" id="{50B8110A-87BD-69A9-5863-1C79E760ED9A}"/>
            </a:ext>
          </a:extLst>
        </xdr:cNvPr>
        <xdr:cNvSpPr>
          <a:spLocks noChangeArrowheads="1"/>
        </xdr:cNvSpPr>
      </xdr:nvSpPr>
      <xdr:spPr bwMode="auto">
        <a:xfrm>
          <a:off x="9896475" y="9344025"/>
          <a:ext cx="2143125"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AU" sz="1400" b="1" i="0" strike="noStrike">
              <a:solidFill>
                <a:srgbClr val="000000"/>
              </a:solidFill>
              <a:latin typeface="Arial"/>
              <a:cs typeface="Arial"/>
            </a:rPr>
            <a:t> Risk Rating</a:t>
          </a:r>
        </a:p>
      </xdr:txBody>
    </xdr:sp>
    <xdr:clientData/>
  </xdr:twoCellAnchor>
  <xdr:twoCellAnchor>
    <xdr:from>
      <xdr:col>13</xdr:col>
      <xdr:colOff>247650</xdr:colOff>
      <xdr:row>11</xdr:row>
      <xdr:rowOff>95250</xdr:rowOff>
    </xdr:from>
    <xdr:to>
      <xdr:col>17</xdr:col>
      <xdr:colOff>127102</xdr:colOff>
      <xdr:row>14</xdr:row>
      <xdr:rowOff>60527</xdr:rowOff>
    </xdr:to>
    <xdr:sp macro="" textlink="">
      <xdr:nvSpPr>
        <xdr:cNvPr id="2065" name="AutoShape 17">
          <a:extLst>
            <a:ext uri="{FF2B5EF4-FFF2-40B4-BE49-F238E27FC236}">
              <a16:creationId xmlns:a16="http://schemas.microsoft.com/office/drawing/2014/main" id="{2A9C05D4-D187-2BC6-B315-5C2A0F710B5A}"/>
            </a:ext>
          </a:extLst>
        </xdr:cNvPr>
        <xdr:cNvSpPr>
          <a:spLocks noChangeArrowheads="1"/>
        </xdr:cNvSpPr>
      </xdr:nvSpPr>
      <xdr:spPr bwMode="auto">
        <a:xfrm>
          <a:off x="5410200" y="2743200"/>
          <a:ext cx="10858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algn="ctr" rtl="0">
            <a:defRPr sz="1000"/>
          </a:pPr>
          <a:r>
            <a:rPr lang="en-AU" sz="1200" b="1" i="1" strike="noStrike">
              <a:solidFill>
                <a:srgbClr val="000000"/>
              </a:solidFill>
              <a:latin typeface="Arial"/>
              <a:cs typeface="Arial"/>
            </a:rPr>
            <a:t>Threat Actor Motivation</a:t>
          </a:r>
        </a:p>
      </xdr:txBody>
    </xdr:sp>
    <xdr:clientData/>
  </xdr:twoCellAnchor>
  <xdr:twoCellAnchor>
    <xdr:from>
      <xdr:col>28</xdr:col>
      <xdr:colOff>304800</xdr:colOff>
      <xdr:row>48</xdr:row>
      <xdr:rowOff>142875</xdr:rowOff>
    </xdr:from>
    <xdr:to>
      <xdr:col>36</xdr:col>
      <xdr:colOff>47638</xdr:colOff>
      <xdr:row>51</xdr:row>
      <xdr:rowOff>38100</xdr:rowOff>
    </xdr:to>
    <xdr:sp macro="" textlink="">
      <xdr:nvSpPr>
        <xdr:cNvPr id="2066" name="AutoShape 18">
          <a:extLst>
            <a:ext uri="{FF2B5EF4-FFF2-40B4-BE49-F238E27FC236}">
              <a16:creationId xmlns:a16="http://schemas.microsoft.com/office/drawing/2014/main" id="{39BB900D-F011-EE0D-D4E3-C3093098929F}"/>
            </a:ext>
          </a:extLst>
        </xdr:cNvPr>
        <xdr:cNvSpPr>
          <a:spLocks noChangeArrowheads="1"/>
        </xdr:cNvSpPr>
      </xdr:nvSpPr>
      <xdr:spPr bwMode="auto">
        <a:xfrm>
          <a:off x="9896475" y="11249025"/>
          <a:ext cx="2143125" cy="58102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AU" sz="1400" b="1" i="0" strike="noStrike">
              <a:solidFill>
                <a:srgbClr val="000000"/>
              </a:solidFill>
              <a:latin typeface="Arial"/>
              <a:cs typeface="Arial"/>
            </a:rPr>
            <a:t>Treatment Options</a:t>
          </a:r>
        </a:p>
      </xdr:txBody>
    </xdr:sp>
    <xdr:clientData/>
  </xdr:twoCellAnchor>
  <xdr:twoCellAnchor>
    <xdr:from>
      <xdr:col>15</xdr:col>
      <xdr:colOff>177800</xdr:colOff>
      <xdr:row>14</xdr:row>
      <xdr:rowOff>50800</xdr:rowOff>
    </xdr:from>
    <xdr:to>
      <xdr:col>17</xdr:col>
      <xdr:colOff>127000</xdr:colOff>
      <xdr:row>17</xdr:row>
      <xdr:rowOff>63500</xdr:rowOff>
    </xdr:to>
    <xdr:cxnSp macro="">
      <xdr:nvCxnSpPr>
        <xdr:cNvPr id="34496" name="AutoShape 19">
          <a:extLst>
            <a:ext uri="{FF2B5EF4-FFF2-40B4-BE49-F238E27FC236}">
              <a16:creationId xmlns:a16="http://schemas.microsoft.com/office/drawing/2014/main" id="{20124527-468E-715D-E8BD-58486DE97FB2}"/>
            </a:ext>
          </a:extLst>
        </xdr:cNvPr>
        <xdr:cNvCxnSpPr>
          <a:cxnSpLocks noChangeShapeType="1"/>
          <a:stCxn id="2065" idx="2"/>
          <a:endCxn id="2087" idx="0"/>
        </xdr:cNvCxnSpPr>
      </xdr:nvCxnSpPr>
      <xdr:spPr bwMode="auto">
        <a:xfrm rot="16200000" flipH="1">
          <a:off x="6826250" y="3409950"/>
          <a:ext cx="698500" cy="635000"/>
        </a:xfrm>
        <a:prstGeom prst="bentConnector3">
          <a:avLst>
            <a:gd name="adj1" fmla="val 49463"/>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190500</xdr:colOff>
      <xdr:row>14</xdr:row>
      <xdr:rowOff>38100</xdr:rowOff>
    </xdr:from>
    <xdr:to>
      <xdr:col>26</xdr:col>
      <xdr:colOff>101600</xdr:colOff>
      <xdr:row>17</xdr:row>
      <xdr:rowOff>63500</xdr:rowOff>
    </xdr:to>
    <xdr:cxnSp macro="">
      <xdr:nvCxnSpPr>
        <xdr:cNvPr id="34497" name="AutoShape 20">
          <a:extLst>
            <a:ext uri="{FF2B5EF4-FFF2-40B4-BE49-F238E27FC236}">
              <a16:creationId xmlns:a16="http://schemas.microsoft.com/office/drawing/2014/main" id="{13728498-173A-6E39-00BC-AB1D39C9FBA9}"/>
            </a:ext>
          </a:extLst>
        </xdr:cNvPr>
        <xdr:cNvCxnSpPr>
          <a:cxnSpLocks noChangeShapeType="1"/>
          <a:stCxn id="2059" idx="2"/>
          <a:endCxn id="2081" idx="0"/>
        </xdr:cNvCxnSpPr>
      </xdr:nvCxnSpPr>
      <xdr:spPr bwMode="auto">
        <a:xfrm rot="5400000">
          <a:off x="9899650" y="3422650"/>
          <a:ext cx="711200" cy="5969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190500</xdr:colOff>
      <xdr:row>14</xdr:row>
      <xdr:rowOff>50800</xdr:rowOff>
    </xdr:from>
    <xdr:to>
      <xdr:col>15</xdr:col>
      <xdr:colOff>177800</xdr:colOff>
      <xdr:row>17</xdr:row>
      <xdr:rowOff>63500</xdr:rowOff>
    </xdr:to>
    <xdr:cxnSp macro="">
      <xdr:nvCxnSpPr>
        <xdr:cNvPr id="34498" name="AutoShape 21">
          <a:extLst>
            <a:ext uri="{FF2B5EF4-FFF2-40B4-BE49-F238E27FC236}">
              <a16:creationId xmlns:a16="http://schemas.microsoft.com/office/drawing/2014/main" id="{178680A8-9732-05EC-B0B2-565C17EF7987}"/>
            </a:ext>
          </a:extLst>
        </xdr:cNvPr>
        <xdr:cNvCxnSpPr>
          <a:cxnSpLocks noChangeShapeType="1"/>
          <a:stCxn id="2065" idx="2"/>
          <a:endCxn id="2086" idx="0"/>
        </xdr:cNvCxnSpPr>
      </xdr:nvCxnSpPr>
      <xdr:spPr bwMode="auto">
        <a:xfrm rot="5400000">
          <a:off x="6172200" y="3390900"/>
          <a:ext cx="698500" cy="673100"/>
        </a:xfrm>
        <a:prstGeom prst="bentConnector3">
          <a:avLst>
            <a:gd name="adj1" fmla="val 49463"/>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203200</xdr:colOff>
      <xdr:row>25</xdr:row>
      <xdr:rowOff>203200</xdr:rowOff>
    </xdr:from>
    <xdr:to>
      <xdr:col>15</xdr:col>
      <xdr:colOff>190500</xdr:colOff>
      <xdr:row>28</xdr:row>
      <xdr:rowOff>114300</xdr:rowOff>
    </xdr:to>
    <xdr:cxnSp macro="">
      <xdr:nvCxnSpPr>
        <xdr:cNvPr id="34499" name="AutoShape 22">
          <a:extLst>
            <a:ext uri="{FF2B5EF4-FFF2-40B4-BE49-F238E27FC236}">
              <a16:creationId xmlns:a16="http://schemas.microsoft.com/office/drawing/2014/main" id="{3F1F0798-68C7-1E2E-905B-C5DC438F311C}"/>
            </a:ext>
          </a:extLst>
        </xdr:cNvPr>
        <xdr:cNvCxnSpPr>
          <a:cxnSpLocks noChangeShapeType="1"/>
          <a:stCxn id="2056" idx="2"/>
          <a:endCxn id="2061" idx="0"/>
        </xdr:cNvCxnSpPr>
      </xdr:nvCxnSpPr>
      <xdr:spPr bwMode="auto">
        <a:xfrm rot="5400000">
          <a:off x="5892800" y="5664200"/>
          <a:ext cx="596900" cy="1358900"/>
        </a:xfrm>
        <a:prstGeom prst="bentConnector3">
          <a:avLst>
            <a:gd name="adj1" fmla="val 49208"/>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190500</xdr:colOff>
      <xdr:row>20</xdr:row>
      <xdr:rowOff>12700</xdr:rowOff>
    </xdr:from>
    <xdr:to>
      <xdr:col>15</xdr:col>
      <xdr:colOff>190500</xdr:colOff>
      <xdr:row>23</xdr:row>
      <xdr:rowOff>12700</xdr:rowOff>
    </xdr:to>
    <xdr:cxnSp macro="">
      <xdr:nvCxnSpPr>
        <xdr:cNvPr id="34500" name="AutoShape 23">
          <a:extLst>
            <a:ext uri="{FF2B5EF4-FFF2-40B4-BE49-F238E27FC236}">
              <a16:creationId xmlns:a16="http://schemas.microsoft.com/office/drawing/2014/main" id="{6304CF9B-3490-AD9D-93FE-4F255A5712CE}"/>
            </a:ext>
          </a:extLst>
        </xdr:cNvPr>
        <xdr:cNvCxnSpPr>
          <a:cxnSpLocks noChangeShapeType="1"/>
          <a:stCxn id="2086" idx="2"/>
          <a:endCxn id="2056" idx="0"/>
        </xdr:cNvCxnSpPr>
      </xdr:nvCxnSpPr>
      <xdr:spPr bwMode="auto">
        <a:xfrm rot="16200000" flipH="1">
          <a:off x="6184900" y="4711700"/>
          <a:ext cx="685800" cy="685800"/>
        </a:xfrm>
        <a:prstGeom prst="bentConnector3">
          <a:avLst>
            <a:gd name="adj1" fmla="val 48611"/>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203200</xdr:colOff>
      <xdr:row>31</xdr:row>
      <xdr:rowOff>63500</xdr:rowOff>
    </xdr:from>
    <xdr:to>
      <xdr:col>19</xdr:col>
      <xdr:colOff>0</xdr:colOff>
      <xdr:row>35</xdr:row>
      <xdr:rowOff>63500</xdr:rowOff>
    </xdr:to>
    <xdr:cxnSp macro="">
      <xdr:nvCxnSpPr>
        <xdr:cNvPr id="34501" name="AutoShape 24">
          <a:extLst>
            <a:ext uri="{FF2B5EF4-FFF2-40B4-BE49-F238E27FC236}">
              <a16:creationId xmlns:a16="http://schemas.microsoft.com/office/drawing/2014/main" id="{6565D44A-A0BD-9691-F37D-693D06369991}"/>
            </a:ext>
          </a:extLst>
        </xdr:cNvPr>
        <xdr:cNvCxnSpPr>
          <a:cxnSpLocks noChangeShapeType="1"/>
          <a:stCxn id="2061" idx="2"/>
          <a:endCxn id="2062" idx="0"/>
        </xdr:cNvCxnSpPr>
      </xdr:nvCxnSpPr>
      <xdr:spPr bwMode="auto">
        <a:xfrm rot="16200000" flipH="1">
          <a:off x="6324600" y="6464300"/>
          <a:ext cx="914400" cy="25400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254000</xdr:colOff>
      <xdr:row>25</xdr:row>
      <xdr:rowOff>203200</xdr:rowOff>
    </xdr:from>
    <xdr:to>
      <xdr:col>32</xdr:col>
      <xdr:colOff>127000</xdr:colOff>
      <xdr:row>29</xdr:row>
      <xdr:rowOff>215900</xdr:rowOff>
    </xdr:to>
    <xdr:cxnSp macro="">
      <xdr:nvCxnSpPr>
        <xdr:cNvPr id="34502" name="AutoShape 25">
          <a:extLst>
            <a:ext uri="{FF2B5EF4-FFF2-40B4-BE49-F238E27FC236}">
              <a16:creationId xmlns:a16="http://schemas.microsoft.com/office/drawing/2014/main" id="{7A56D95E-DAAE-4B4F-473B-3576B8FE0F40}"/>
            </a:ext>
          </a:extLst>
        </xdr:cNvPr>
        <xdr:cNvCxnSpPr>
          <a:cxnSpLocks noChangeShapeType="1"/>
          <a:stCxn id="2060" idx="2"/>
          <a:endCxn id="2100" idx="3"/>
        </xdr:cNvCxnSpPr>
      </xdr:nvCxnSpPr>
      <xdr:spPr bwMode="auto">
        <a:xfrm rot="5400000">
          <a:off x="11550650" y="5886450"/>
          <a:ext cx="927100" cy="1244600"/>
        </a:xfrm>
        <a:prstGeom prst="bentConnector2">
          <a:avLst/>
        </a:prstGeom>
        <a:noFill/>
        <a:ln w="38100">
          <a:solidFill>
            <a:srgbClr val="000000"/>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32</xdr:col>
      <xdr:colOff>177800</xdr:colOff>
      <xdr:row>37</xdr:row>
      <xdr:rowOff>215900</xdr:rowOff>
    </xdr:from>
    <xdr:to>
      <xdr:col>44</xdr:col>
      <xdr:colOff>304800</xdr:colOff>
      <xdr:row>40</xdr:row>
      <xdr:rowOff>63500</xdr:rowOff>
    </xdr:to>
    <xdr:cxnSp macro="">
      <xdr:nvCxnSpPr>
        <xdr:cNvPr id="34503" name="AutoShape 26">
          <a:extLst>
            <a:ext uri="{FF2B5EF4-FFF2-40B4-BE49-F238E27FC236}">
              <a16:creationId xmlns:a16="http://schemas.microsoft.com/office/drawing/2014/main" id="{1F46BC1A-0373-97B6-7D2F-5EED8E33B4C9}"/>
            </a:ext>
          </a:extLst>
        </xdr:cNvPr>
        <xdr:cNvCxnSpPr>
          <a:cxnSpLocks noChangeShapeType="1"/>
          <a:stCxn id="2063" idx="2"/>
          <a:endCxn id="2064" idx="0"/>
        </xdr:cNvCxnSpPr>
      </xdr:nvCxnSpPr>
      <xdr:spPr bwMode="auto">
        <a:xfrm rot="5400000">
          <a:off x="14541500" y="6946900"/>
          <a:ext cx="533400" cy="4241800"/>
        </a:xfrm>
        <a:prstGeom prst="bentConnector3">
          <a:avLst>
            <a:gd name="adj1" fmla="val 49296"/>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0</xdr:colOff>
      <xdr:row>37</xdr:row>
      <xdr:rowOff>177800</xdr:rowOff>
    </xdr:from>
    <xdr:to>
      <xdr:col>32</xdr:col>
      <xdr:colOff>177800</xdr:colOff>
      <xdr:row>40</xdr:row>
      <xdr:rowOff>63500</xdr:rowOff>
    </xdr:to>
    <xdr:cxnSp macro="">
      <xdr:nvCxnSpPr>
        <xdr:cNvPr id="34504" name="AutoShape 27">
          <a:extLst>
            <a:ext uri="{FF2B5EF4-FFF2-40B4-BE49-F238E27FC236}">
              <a16:creationId xmlns:a16="http://schemas.microsoft.com/office/drawing/2014/main" id="{8DB15427-51D4-A7D3-F0FC-BE88F176A3E1}"/>
            </a:ext>
          </a:extLst>
        </xdr:cNvPr>
        <xdr:cNvCxnSpPr>
          <a:cxnSpLocks noChangeShapeType="1"/>
          <a:stCxn id="2062" idx="2"/>
          <a:endCxn id="2064" idx="0"/>
        </xdr:cNvCxnSpPr>
      </xdr:nvCxnSpPr>
      <xdr:spPr bwMode="auto">
        <a:xfrm rot="16200000" flipH="1">
          <a:off x="10083800" y="6731000"/>
          <a:ext cx="571500" cy="4635500"/>
        </a:xfrm>
        <a:prstGeom prst="bentConnector3">
          <a:avLst>
            <a:gd name="adj1" fmla="val 49333"/>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32</xdr:col>
      <xdr:colOff>177800</xdr:colOff>
      <xdr:row>43</xdr:row>
      <xdr:rowOff>12700</xdr:rowOff>
    </xdr:from>
    <xdr:to>
      <xdr:col>32</xdr:col>
      <xdr:colOff>177800</xdr:colOff>
      <xdr:row>44</xdr:row>
      <xdr:rowOff>165100</xdr:rowOff>
    </xdr:to>
    <xdr:cxnSp macro="">
      <xdr:nvCxnSpPr>
        <xdr:cNvPr id="34505" name="AutoShape 28">
          <a:extLst>
            <a:ext uri="{FF2B5EF4-FFF2-40B4-BE49-F238E27FC236}">
              <a16:creationId xmlns:a16="http://schemas.microsoft.com/office/drawing/2014/main" id="{8A0E6016-3F0E-600E-786F-B40F0E89E533}"/>
            </a:ext>
          </a:extLst>
        </xdr:cNvPr>
        <xdr:cNvCxnSpPr>
          <a:cxnSpLocks noChangeShapeType="1"/>
          <a:stCxn id="2064" idx="2"/>
          <a:endCxn id="2140" idx="0"/>
        </xdr:cNvCxnSpPr>
      </xdr:nvCxnSpPr>
      <xdr:spPr bwMode="auto">
        <a:xfrm rot="5400000">
          <a:off x="12496800" y="10160000"/>
          <a:ext cx="381000" cy="0"/>
        </a:xfrm>
        <a:prstGeom prst="straightConnector1">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34</xdr:col>
      <xdr:colOff>177800</xdr:colOff>
      <xdr:row>17</xdr:row>
      <xdr:rowOff>66675</xdr:rowOff>
    </xdr:from>
    <xdr:to>
      <xdr:col>37</xdr:col>
      <xdr:colOff>177800</xdr:colOff>
      <xdr:row>20</xdr:row>
      <xdr:rowOff>19050</xdr:rowOff>
    </xdr:to>
    <xdr:sp macro="" textlink="">
      <xdr:nvSpPr>
        <xdr:cNvPr id="2077" name="AutoShape 29">
          <a:extLst>
            <a:ext uri="{FF2B5EF4-FFF2-40B4-BE49-F238E27FC236}">
              <a16:creationId xmlns:a16="http://schemas.microsoft.com/office/drawing/2014/main" id="{ACB054D5-D2C4-0E16-D20C-79A04D095919}"/>
            </a:ext>
          </a:extLst>
        </xdr:cNvPr>
        <xdr:cNvSpPr>
          <a:spLocks noChangeArrowheads="1"/>
        </xdr:cNvSpPr>
      </xdr:nvSpPr>
      <xdr:spPr bwMode="auto">
        <a:xfrm>
          <a:off x="11553825" y="4086225"/>
          <a:ext cx="885825"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Suitability </a:t>
          </a:r>
        </a:p>
      </xdr:txBody>
    </xdr:sp>
    <xdr:clientData/>
  </xdr:twoCellAnchor>
  <xdr:twoCellAnchor>
    <xdr:from>
      <xdr:col>41</xdr:col>
      <xdr:colOff>136525</xdr:colOff>
      <xdr:row>17</xdr:row>
      <xdr:rowOff>66675</xdr:rowOff>
    </xdr:from>
    <xdr:to>
      <xdr:col>44</xdr:col>
      <xdr:colOff>146050</xdr:colOff>
      <xdr:row>20</xdr:row>
      <xdr:rowOff>19050</xdr:rowOff>
    </xdr:to>
    <xdr:sp macro="" textlink="">
      <xdr:nvSpPr>
        <xdr:cNvPr id="2078" name="AutoShape 30">
          <a:extLst>
            <a:ext uri="{FF2B5EF4-FFF2-40B4-BE49-F238E27FC236}">
              <a16:creationId xmlns:a16="http://schemas.microsoft.com/office/drawing/2014/main" id="{DCDB16F8-98A8-7048-43E9-FF1D5CD1BAED}"/>
            </a:ext>
          </a:extLst>
        </xdr:cNvPr>
        <xdr:cNvSpPr>
          <a:spLocks noChangeArrowheads="1"/>
        </xdr:cNvSpPr>
      </xdr:nvSpPr>
      <xdr:spPr bwMode="auto">
        <a:xfrm>
          <a:off x="13592175" y="4086225"/>
          <a:ext cx="8953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Deployability</a:t>
          </a:r>
        </a:p>
      </xdr:txBody>
    </xdr:sp>
    <xdr:clientData/>
  </xdr:twoCellAnchor>
  <xdr:twoCellAnchor>
    <xdr:from>
      <xdr:col>36</xdr:col>
      <xdr:colOff>12700</xdr:colOff>
      <xdr:row>14</xdr:row>
      <xdr:rowOff>38100</xdr:rowOff>
    </xdr:from>
    <xdr:to>
      <xdr:col>39</xdr:col>
      <xdr:colOff>139700</xdr:colOff>
      <xdr:row>17</xdr:row>
      <xdr:rowOff>63500</xdr:rowOff>
    </xdr:to>
    <xdr:cxnSp macro="">
      <xdr:nvCxnSpPr>
        <xdr:cNvPr id="34508" name="AutoShape 31">
          <a:extLst>
            <a:ext uri="{FF2B5EF4-FFF2-40B4-BE49-F238E27FC236}">
              <a16:creationId xmlns:a16="http://schemas.microsoft.com/office/drawing/2014/main" id="{D5C1AA05-96A7-8D1E-3969-0301279EB252}"/>
            </a:ext>
          </a:extLst>
        </xdr:cNvPr>
        <xdr:cNvCxnSpPr>
          <a:cxnSpLocks noChangeShapeType="1"/>
          <a:stCxn id="2057" idx="2"/>
          <a:endCxn id="2077" idx="0"/>
        </xdr:cNvCxnSpPr>
      </xdr:nvCxnSpPr>
      <xdr:spPr bwMode="auto">
        <a:xfrm rot="5400000">
          <a:off x="14116050" y="3143250"/>
          <a:ext cx="711200" cy="11557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139700</xdr:colOff>
      <xdr:row>14</xdr:row>
      <xdr:rowOff>38100</xdr:rowOff>
    </xdr:from>
    <xdr:to>
      <xdr:col>42</xdr:col>
      <xdr:colOff>304800</xdr:colOff>
      <xdr:row>17</xdr:row>
      <xdr:rowOff>63500</xdr:rowOff>
    </xdr:to>
    <xdr:cxnSp macro="">
      <xdr:nvCxnSpPr>
        <xdr:cNvPr id="34509" name="AutoShape 32">
          <a:extLst>
            <a:ext uri="{FF2B5EF4-FFF2-40B4-BE49-F238E27FC236}">
              <a16:creationId xmlns:a16="http://schemas.microsoft.com/office/drawing/2014/main" id="{3251C05D-0386-B2C1-08FB-6C760285AB29}"/>
            </a:ext>
          </a:extLst>
        </xdr:cNvPr>
        <xdr:cNvCxnSpPr>
          <a:cxnSpLocks noChangeShapeType="1"/>
          <a:stCxn id="2057" idx="2"/>
          <a:endCxn id="2078" idx="0"/>
        </xdr:cNvCxnSpPr>
      </xdr:nvCxnSpPr>
      <xdr:spPr bwMode="auto">
        <a:xfrm rot="16200000" flipH="1">
          <a:off x="15290800" y="3124200"/>
          <a:ext cx="711200" cy="11938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9525</xdr:colOff>
      <xdr:row>17</xdr:row>
      <xdr:rowOff>66675</xdr:rowOff>
    </xdr:from>
    <xdr:to>
      <xdr:col>26</xdr:col>
      <xdr:colOff>41324</xdr:colOff>
      <xdr:row>20</xdr:row>
      <xdr:rowOff>19050</xdr:rowOff>
    </xdr:to>
    <xdr:sp macro="" textlink="">
      <xdr:nvSpPr>
        <xdr:cNvPr id="2081" name="AutoShape 33">
          <a:extLst>
            <a:ext uri="{FF2B5EF4-FFF2-40B4-BE49-F238E27FC236}">
              <a16:creationId xmlns:a16="http://schemas.microsoft.com/office/drawing/2014/main" id="{3D9C8D87-CD4E-2AD8-8147-C6C4FC9FC894}"/>
            </a:ext>
          </a:extLst>
        </xdr:cNvPr>
        <xdr:cNvSpPr>
          <a:spLocks noChangeArrowheads="1"/>
        </xdr:cNvSpPr>
      </xdr:nvSpPr>
      <xdr:spPr bwMode="auto">
        <a:xfrm>
          <a:off x="8162925" y="4086225"/>
          <a:ext cx="904875"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lnSpc>
              <a:spcPts val="1200"/>
            </a:lnSpc>
            <a:defRPr sz="1000"/>
          </a:pPr>
          <a:r>
            <a:rPr lang="en-AU" sz="1100" b="1" i="0" strike="noStrike">
              <a:solidFill>
                <a:srgbClr val="000000"/>
              </a:solidFill>
              <a:latin typeface="Arial"/>
              <a:cs typeface="Arial"/>
            </a:rPr>
            <a:t>Exposure (Duration)</a:t>
          </a:r>
        </a:p>
      </xdr:txBody>
    </xdr:sp>
    <xdr:clientData/>
  </xdr:twoCellAnchor>
  <xdr:twoCellAnchor>
    <xdr:from>
      <xdr:col>26</xdr:col>
      <xdr:colOff>187325</xdr:colOff>
      <xdr:row>17</xdr:row>
      <xdr:rowOff>66675</xdr:rowOff>
    </xdr:from>
    <xdr:to>
      <xdr:col>29</xdr:col>
      <xdr:colOff>209638</xdr:colOff>
      <xdr:row>20</xdr:row>
      <xdr:rowOff>19050</xdr:rowOff>
    </xdr:to>
    <xdr:sp macro="" textlink="">
      <xdr:nvSpPr>
        <xdr:cNvPr id="2082" name="AutoShape 34">
          <a:extLst>
            <a:ext uri="{FF2B5EF4-FFF2-40B4-BE49-F238E27FC236}">
              <a16:creationId xmlns:a16="http://schemas.microsoft.com/office/drawing/2014/main" id="{0EA64E23-8962-DA6C-1382-75EC33EC93BE}"/>
            </a:ext>
          </a:extLst>
        </xdr:cNvPr>
        <xdr:cNvSpPr>
          <a:spLocks noChangeArrowheads="1"/>
        </xdr:cNvSpPr>
      </xdr:nvSpPr>
      <xdr:spPr bwMode="auto">
        <a:xfrm>
          <a:off x="9201150" y="4086225"/>
          <a:ext cx="8953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lnSpc>
              <a:spcPts val="1200"/>
            </a:lnSpc>
            <a:defRPr sz="1000"/>
          </a:pPr>
          <a:r>
            <a:rPr lang="en-AU" sz="1100" b="1" i="0" strike="noStrike">
              <a:solidFill>
                <a:srgbClr val="000000"/>
              </a:solidFill>
              <a:latin typeface="Arial"/>
              <a:cs typeface="Arial"/>
            </a:rPr>
            <a:t>Accessibility (of target)</a:t>
          </a:r>
        </a:p>
      </xdr:txBody>
    </xdr:sp>
    <xdr:clientData/>
  </xdr:twoCellAnchor>
  <xdr:twoCellAnchor>
    <xdr:from>
      <xdr:col>26</xdr:col>
      <xdr:colOff>101600</xdr:colOff>
      <xdr:row>14</xdr:row>
      <xdr:rowOff>38100</xdr:rowOff>
    </xdr:from>
    <xdr:to>
      <xdr:col>28</xdr:col>
      <xdr:colOff>38100</xdr:colOff>
      <xdr:row>17</xdr:row>
      <xdr:rowOff>63500</xdr:rowOff>
    </xdr:to>
    <xdr:cxnSp macro="">
      <xdr:nvCxnSpPr>
        <xdr:cNvPr id="34512" name="AutoShape 35">
          <a:extLst>
            <a:ext uri="{FF2B5EF4-FFF2-40B4-BE49-F238E27FC236}">
              <a16:creationId xmlns:a16="http://schemas.microsoft.com/office/drawing/2014/main" id="{C9CB180F-681B-4BDD-FFB2-AFA28888CE1D}"/>
            </a:ext>
          </a:extLst>
        </xdr:cNvPr>
        <xdr:cNvCxnSpPr>
          <a:cxnSpLocks noChangeShapeType="1"/>
          <a:stCxn id="2059" idx="2"/>
          <a:endCxn id="2082" idx="0"/>
        </xdr:cNvCxnSpPr>
      </xdr:nvCxnSpPr>
      <xdr:spPr bwMode="auto">
        <a:xfrm rot="16200000" flipH="1">
          <a:off x="10509250" y="3409950"/>
          <a:ext cx="711200" cy="6223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114300</xdr:colOff>
      <xdr:row>20</xdr:row>
      <xdr:rowOff>12700</xdr:rowOff>
    </xdr:from>
    <xdr:to>
      <xdr:col>28</xdr:col>
      <xdr:colOff>38100</xdr:colOff>
      <xdr:row>28</xdr:row>
      <xdr:rowOff>114300</xdr:rowOff>
    </xdr:to>
    <xdr:cxnSp macro="">
      <xdr:nvCxnSpPr>
        <xdr:cNvPr id="34513" name="AutoShape 36">
          <a:extLst>
            <a:ext uri="{FF2B5EF4-FFF2-40B4-BE49-F238E27FC236}">
              <a16:creationId xmlns:a16="http://schemas.microsoft.com/office/drawing/2014/main" id="{CAAE6FB2-4E0B-2B43-B5D2-370D93C34203}"/>
            </a:ext>
          </a:extLst>
        </xdr:cNvPr>
        <xdr:cNvCxnSpPr>
          <a:cxnSpLocks noChangeShapeType="1"/>
          <a:stCxn id="2082" idx="2"/>
          <a:endCxn id="2100" idx="0"/>
        </xdr:cNvCxnSpPr>
      </xdr:nvCxnSpPr>
      <xdr:spPr bwMode="auto">
        <a:xfrm rot="5400000">
          <a:off x="9906000" y="5372100"/>
          <a:ext cx="1930400" cy="609600"/>
        </a:xfrm>
        <a:prstGeom prst="bentConnector3">
          <a:avLst>
            <a:gd name="adj1" fmla="val 49505"/>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190500</xdr:colOff>
      <xdr:row>20</xdr:row>
      <xdr:rowOff>12700</xdr:rowOff>
    </xdr:from>
    <xdr:to>
      <xdr:col>26</xdr:col>
      <xdr:colOff>114300</xdr:colOff>
      <xdr:row>28</xdr:row>
      <xdr:rowOff>114300</xdr:rowOff>
    </xdr:to>
    <xdr:cxnSp macro="">
      <xdr:nvCxnSpPr>
        <xdr:cNvPr id="34514" name="AutoShape 37">
          <a:extLst>
            <a:ext uri="{FF2B5EF4-FFF2-40B4-BE49-F238E27FC236}">
              <a16:creationId xmlns:a16="http://schemas.microsoft.com/office/drawing/2014/main" id="{697D3EDF-9143-1562-6C0D-85CE8C7095E0}"/>
            </a:ext>
          </a:extLst>
        </xdr:cNvPr>
        <xdr:cNvCxnSpPr>
          <a:cxnSpLocks noChangeShapeType="1"/>
          <a:stCxn id="2081" idx="2"/>
          <a:endCxn id="2100" idx="0"/>
        </xdr:cNvCxnSpPr>
      </xdr:nvCxnSpPr>
      <xdr:spPr bwMode="auto">
        <a:xfrm rot="16200000" flipH="1">
          <a:off x="9296400" y="5372100"/>
          <a:ext cx="1930400" cy="609600"/>
        </a:xfrm>
        <a:prstGeom prst="bentConnector3">
          <a:avLst>
            <a:gd name="adj1" fmla="val 49505"/>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9525</xdr:colOff>
      <xdr:row>17</xdr:row>
      <xdr:rowOff>66675</xdr:rowOff>
    </xdr:from>
    <xdr:to>
      <xdr:col>15</xdr:col>
      <xdr:colOff>41324</xdr:colOff>
      <xdr:row>20</xdr:row>
      <xdr:rowOff>19050</xdr:rowOff>
    </xdr:to>
    <xdr:sp macro="" textlink="">
      <xdr:nvSpPr>
        <xdr:cNvPr id="2086" name="AutoShape 38">
          <a:extLst>
            <a:ext uri="{FF2B5EF4-FFF2-40B4-BE49-F238E27FC236}">
              <a16:creationId xmlns:a16="http://schemas.microsoft.com/office/drawing/2014/main" id="{C5C14BDB-75C4-7B24-6A57-3604314D7395}"/>
            </a:ext>
          </a:extLst>
        </xdr:cNvPr>
        <xdr:cNvSpPr>
          <a:spLocks noChangeArrowheads="1"/>
        </xdr:cNvSpPr>
      </xdr:nvSpPr>
      <xdr:spPr bwMode="auto">
        <a:xfrm>
          <a:off x="4914900" y="4086225"/>
          <a:ext cx="904875"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Desire</a:t>
          </a:r>
        </a:p>
      </xdr:txBody>
    </xdr:sp>
    <xdr:clientData/>
  </xdr:twoCellAnchor>
  <xdr:twoCellAnchor>
    <xdr:from>
      <xdr:col>15</xdr:col>
      <xdr:colOff>307975</xdr:colOff>
      <xdr:row>17</xdr:row>
      <xdr:rowOff>66675</xdr:rowOff>
    </xdr:from>
    <xdr:to>
      <xdr:col>18</xdr:col>
      <xdr:colOff>304866</xdr:colOff>
      <xdr:row>20</xdr:row>
      <xdr:rowOff>19050</xdr:rowOff>
    </xdr:to>
    <xdr:sp macro="" textlink="">
      <xdr:nvSpPr>
        <xdr:cNvPr id="2087" name="AutoShape 39">
          <a:extLst>
            <a:ext uri="{FF2B5EF4-FFF2-40B4-BE49-F238E27FC236}">
              <a16:creationId xmlns:a16="http://schemas.microsoft.com/office/drawing/2014/main" id="{CE2B0017-627B-7167-D17A-7E6941B148D0}"/>
            </a:ext>
          </a:extLst>
        </xdr:cNvPr>
        <xdr:cNvSpPr>
          <a:spLocks noChangeArrowheads="1"/>
        </xdr:cNvSpPr>
      </xdr:nvSpPr>
      <xdr:spPr bwMode="auto">
        <a:xfrm>
          <a:off x="6048375" y="4086225"/>
          <a:ext cx="8953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Confidence</a:t>
          </a:r>
        </a:p>
      </xdr:txBody>
    </xdr:sp>
    <xdr:clientData/>
  </xdr:twoCellAnchor>
  <xdr:twoCellAnchor>
    <xdr:from>
      <xdr:col>15</xdr:col>
      <xdr:colOff>190500</xdr:colOff>
      <xdr:row>20</xdr:row>
      <xdr:rowOff>12700</xdr:rowOff>
    </xdr:from>
    <xdr:to>
      <xdr:col>17</xdr:col>
      <xdr:colOff>127000</xdr:colOff>
      <xdr:row>23</xdr:row>
      <xdr:rowOff>12700</xdr:rowOff>
    </xdr:to>
    <xdr:cxnSp macro="">
      <xdr:nvCxnSpPr>
        <xdr:cNvPr id="34517" name="AutoShape 40">
          <a:extLst>
            <a:ext uri="{FF2B5EF4-FFF2-40B4-BE49-F238E27FC236}">
              <a16:creationId xmlns:a16="http://schemas.microsoft.com/office/drawing/2014/main" id="{0E5EE3E6-231B-3908-67A7-0D37DB8C81E0}"/>
            </a:ext>
          </a:extLst>
        </xdr:cNvPr>
        <xdr:cNvCxnSpPr>
          <a:cxnSpLocks noChangeShapeType="1"/>
          <a:stCxn id="2087" idx="2"/>
          <a:endCxn id="2056" idx="0"/>
        </xdr:cNvCxnSpPr>
      </xdr:nvCxnSpPr>
      <xdr:spPr bwMode="auto">
        <a:xfrm rot="5400000">
          <a:off x="6838950" y="4743450"/>
          <a:ext cx="685800" cy="622300"/>
        </a:xfrm>
        <a:prstGeom prst="bentConnector3">
          <a:avLst>
            <a:gd name="adj1" fmla="val 48611"/>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276225</xdr:colOff>
      <xdr:row>17</xdr:row>
      <xdr:rowOff>66675</xdr:rowOff>
    </xdr:from>
    <xdr:to>
      <xdr:col>7</xdr:col>
      <xdr:colOff>308024</xdr:colOff>
      <xdr:row>20</xdr:row>
      <xdr:rowOff>19050</xdr:rowOff>
    </xdr:to>
    <xdr:sp macro="" textlink="">
      <xdr:nvSpPr>
        <xdr:cNvPr id="2089" name="AutoShape 41">
          <a:extLst>
            <a:ext uri="{FF2B5EF4-FFF2-40B4-BE49-F238E27FC236}">
              <a16:creationId xmlns:a16="http://schemas.microsoft.com/office/drawing/2014/main" id="{FBE7FB16-505A-D461-9FF6-E3099125173C}"/>
            </a:ext>
          </a:extLst>
        </xdr:cNvPr>
        <xdr:cNvSpPr>
          <a:spLocks noChangeArrowheads="1"/>
        </xdr:cNvSpPr>
      </xdr:nvSpPr>
      <xdr:spPr bwMode="auto">
        <a:xfrm>
          <a:off x="2781300" y="4086225"/>
          <a:ext cx="904875"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Resources</a:t>
          </a:r>
        </a:p>
      </xdr:txBody>
    </xdr:sp>
    <xdr:clientData/>
  </xdr:twoCellAnchor>
  <xdr:twoCellAnchor>
    <xdr:from>
      <xdr:col>8</xdr:col>
      <xdr:colOff>146050</xdr:colOff>
      <xdr:row>17</xdr:row>
      <xdr:rowOff>66675</xdr:rowOff>
    </xdr:from>
    <xdr:to>
      <xdr:col>11</xdr:col>
      <xdr:colOff>168363</xdr:colOff>
      <xdr:row>20</xdr:row>
      <xdr:rowOff>19050</xdr:rowOff>
    </xdr:to>
    <xdr:sp macro="" textlink="">
      <xdr:nvSpPr>
        <xdr:cNvPr id="2090" name="AutoShape 42">
          <a:extLst>
            <a:ext uri="{FF2B5EF4-FFF2-40B4-BE49-F238E27FC236}">
              <a16:creationId xmlns:a16="http://schemas.microsoft.com/office/drawing/2014/main" id="{F187C15D-9250-1554-62CB-DB8186F915E8}"/>
            </a:ext>
          </a:extLst>
        </xdr:cNvPr>
        <xdr:cNvSpPr>
          <a:spLocks noChangeArrowheads="1"/>
        </xdr:cNvSpPr>
      </xdr:nvSpPr>
      <xdr:spPr bwMode="auto">
        <a:xfrm>
          <a:off x="3857625" y="4086225"/>
          <a:ext cx="8953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Knowledge</a:t>
          </a:r>
        </a:p>
      </xdr:txBody>
    </xdr:sp>
    <xdr:clientData/>
  </xdr:twoCellAnchor>
  <xdr:twoCellAnchor>
    <xdr:from>
      <xdr:col>8</xdr:col>
      <xdr:colOff>63500</xdr:colOff>
      <xdr:row>20</xdr:row>
      <xdr:rowOff>12700</xdr:rowOff>
    </xdr:from>
    <xdr:to>
      <xdr:col>9</xdr:col>
      <xdr:colOff>330200</xdr:colOff>
      <xdr:row>23</xdr:row>
      <xdr:rowOff>12700</xdr:rowOff>
    </xdr:to>
    <xdr:cxnSp macro="">
      <xdr:nvCxnSpPr>
        <xdr:cNvPr id="34520" name="AutoShape 43">
          <a:extLst>
            <a:ext uri="{FF2B5EF4-FFF2-40B4-BE49-F238E27FC236}">
              <a16:creationId xmlns:a16="http://schemas.microsoft.com/office/drawing/2014/main" id="{743578BC-2579-148D-04BF-EC4238659CB8}"/>
            </a:ext>
          </a:extLst>
        </xdr:cNvPr>
        <xdr:cNvCxnSpPr>
          <a:cxnSpLocks noChangeShapeType="1"/>
          <a:stCxn id="2090" idx="2"/>
          <a:endCxn id="2058" idx="0"/>
        </xdr:cNvCxnSpPr>
      </xdr:nvCxnSpPr>
      <xdr:spPr bwMode="auto">
        <a:xfrm rot="5400000">
          <a:off x="4305300" y="4749800"/>
          <a:ext cx="685800" cy="609600"/>
        </a:xfrm>
        <a:prstGeom prst="bentConnector3">
          <a:avLst>
            <a:gd name="adj1" fmla="val 48611"/>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114300</xdr:colOff>
      <xdr:row>14</xdr:row>
      <xdr:rowOff>50800</xdr:rowOff>
    </xdr:from>
    <xdr:to>
      <xdr:col>8</xdr:col>
      <xdr:colOff>50800</xdr:colOff>
      <xdr:row>17</xdr:row>
      <xdr:rowOff>63500</xdr:rowOff>
    </xdr:to>
    <xdr:cxnSp macro="">
      <xdr:nvCxnSpPr>
        <xdr:cNvPr id="34521" name="AutoShape 44">
          <a:extLst>
            <a:ext uri="{FF2B5EF4-FFF2-40B4-BE49-F238E27FC236}">
              <a16:creationId xmlns:a16="http://schemas.microsoft.com/office/drawing/2014/main" id="{A6E641FE-1FFE-8F32-BD06-19A8BD6FECA0}"/>
            </a:ext>
          </a:extLst>
        </xdr:cNvPr>
        <xdr:cNvCxnSpPr>
          <a:cxnSpLocks noChangeShapeType="1"/>
          <a:stCxn id="2102" idx="2"/>
          <a:endCxn id="2089" idx="0"/>
        </xdr:cNvCxnSpPr>
      </xdr:nvCxnSpPr>
      <xdr:spPr bwMode="auto">
        <a:xfrm rot="5400000">
          <a:off x="3670300" y="3416300"/>
          <a:ext cx="698500" cy="622300"/>
        </a:xfrm>
        <a:prstGeom prst="bentConnector3">
          <a:avLst>
            <a:gd name="adj1" fmla="val 49463"/>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63500</xdr:colOff>
      <xdr:row>25</xdr:row>
      <xdr:rowOff>203200</xdr:rowOff>
    </xdr:from>
    <xdr:to>
      <xdr:col>11</xdr:col>
      <xdr:colOff>203200</xdr:colOff>
      <xdr:row>28</xdr:row>
      <xdr:rowOff>114300</xdr:rowOff>
    </xdr:to>
    <xdr:cxnSp macro="">
      <xdr:nvCxnSpPr>
        <xdr:cNvPr id="34522" name="AutoShape 45">
          <a:extLst>
            <a:ext uri="{FF2B5EF4-FFF2-40B4-BE49-F238E27FC236}">
              <a16:creationId xmlns:a16="http://schemas.microsoft.com/office/drawing/2014/main" id="{26594E48-DDED-E2C7-CA20-7515FC028FAC}"/>
            </a:ext>
          </a:extLst>
        </xdr:cNvPr>
        <xdr:cNvCxnSpPr>
          <a:cxnSpLocks noChangeShapeType="1"/>
          <a:stCxn id="2058" idx="2"/>
          <a:endCxn id="2061" idx="0"/>
        </xdr:cNvCxnSpPr>
      </xdr:nvCxnSpPr>
      <xdr:spPr bwMode="auto">
        <a:xfrm rot="16200000" flipH="1">
          <a:off x="4629150" y="5759450"/>
          <a:ext cx="596900" cy="1168400"/>
        </a:xfrm>
        <a:prstGeom prst="bentConnector3">
          <a:avLst>
            <a:gd name="adj1" fmla="val 49208"/>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50800</xdr:colOff>
      <xdr:row>14</xdr:row>
      <xdr:rowOff>50800</xdr:rowOff>
    </xdr:from>
    <xdr:to>
      <xdr:col>9</xdr:col>
      <xdr:colOff>317500</xdr:colOff>
      <xdr:row>17</xdr:row>
      <xdr:rowOff>63500</xdr:rowOff>
    </xdr:to>
    <xdr:cxnSp macro="">
      <xdr:nvCxnSpPr>
        <xdr:cNvPr id="34523" name="AutoShape 46">
          <a:extLst>
            <a:ext uri="{FF2B5EF4-FFF2-40B4-BE49-F238E27FC236}">
              <a16:creationId xmlns:a16="http://schemas.microsoft.com/office/drawing/2014/main" id="{0A114F00-C2D2-A958-DC4F-4AACADBD76A5}"/>
            </a:ext>
          </a:extLst>
        </xdr:cNvPr>
        <xdr:cNvCxnSpPr>
          <a:cxnSpLocks noChangeShapeType="1"/>
          <a:stCxn id="2102" idx="2"/>
          <a:endCxn id="2090" idx="0"/>
        </xdr:cNvCxnSpPr>
      </xdr:nvCxnSpPr>
      <xdr:spPr bwMode="auto">
        <a:xfrm rot="16200000" flipH="1">
          <a:off x="4286250" y="3422650"/>
          <a:ext cx="698500" cy="609600"/>
        </a:xfrm>
        <a:prstGeom prst="bentConnector3">
          <a:avLst>
            <a:gd name="adj1" fmla="val 49463"/>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152400</xdr:colOff>
      <xdr:row>31</xdr:row>
      <xdr:rowOff>76200</xdr:rowOff>
    </xdr:from>
    <xdr:to>
      <xdr:col>44</xdr:col>
      <xdr:colOff>304800</xdr:colOff>
      <xdr:row>35</xdr:row>
      <xdr:rowOff>38100</xdr:rowOff>
    </xdr:to>
    <xdr:cxnSp macro="">
      <xdr:nvCxnSpPr>
        <xdr:cNvPr id="34524" name="AutoShape 47">
          <a:extLst>
            <a:ext uri="{FF2B5EF4-FFF2-40B4-BE49-F238E27FC236}">
              <a16:creationId xmlns:a16="http://schemas.microsoft.com/office/drawing/2014/main" id="{ABDA4AE3-8C4B-628D-B33D-147A57675F2F}"/>
            </a:ext>
          </a:extLst>
        </xdr:cNvPr>
        <xdr:cNvCxnSpPr>
          <a:cxnSpLocks noChangeShapeType="1"/>
          <a:stCxn id="2097" idx="2"/>
          <a:endCxn id="2063" idx="0"/>
        </xdr:cNvCxnSpPr>
      </xdr:nvCxnSpPr>
      <xdr:spPr bwMode="auto">
        <a:xfrm rot="16200000" flipH="1">
          <a:off x="15557500" y="6794500"/>
          <a:ext cx="876300" cy="18669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114300</xdr:colOff>
      <xdr:row>20</xdr:row>
      <xdr:rowOff>12700</xdr:rowOff>
    </xdr:from>
    <xdr:to>
      <xdr:col>8</xdr:col>
      <xdr:colOff>63500</xdr:colOff>
      <xdr:row>23</xdr:row>
      <xdr:rowOff>12700</xdr:rowOff>
    </xdr:to>
    <xdr:cxnSp macro="">
      <xdr:nvCxnSpPr>
        <xdr:cNvPr id="34525" name="AutoShape 48">
          <a:extLst>
            <a:ext uri="{FF2B5EF4-FFF2-40B4-BE49-F238E27FC236}">
              <a16:creationId xmlns:a16="http://schemas.microsoft.com/office/drawing/2014/main" id="{C952AB68-E083-8F6B-DC4E-C66AA0DCF22F}"/>
            </a:ext>
          </a:extLst>
        </xdr:cNvPr>
        <xdr:cNvCxnSpPr>
          <a:cxnSpLocks noChangeShapeType="1"/>
          <a:stCxn id="2089" idx="2"/>
          <a:endCxn id="2058" idx="0"/>
        </xdr:cNvCxnSpPr>
      </xdr:nvCxnSpPr>
      <xdr:spPr bwMode="auto">
        <a:xfrm rot="16200000" flipH="1">
          <a:off x="3683000" y="4737100"/>
          <a:ext cx="685800" cy="635000"/>
        </a:xfrm>
        <a:prstGeom prst="bentConnector3">
          <a:avLst>
            <a:gd name="adj1" fmla="val 48611"/>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0</xdr:colOff>
      <xdr:row>28</xdr:row>
      <xdr:rowOff>123825</xdr:rowOff>
    </xdr:from>
    <xdr:to>
      <xdr:col>41</xdr:col>
      <xdr:colOff>308109</xdr:colOff>
      <xdr:row>31</xdr:row>
      <xdr:rowOff>76200</xdr:rowOff>
    </xdr:to>
    <xdr:sp macro="" textlink="">
      <xdr:nvSpPr>
        <xdr:cNvPr id="2097" name="AutoShape 49">
          <a:extLst>
            <a:ext uri="{FF2B5EF4-FFF2-40B4-BE49-F238E27FC236}">
              <a16:creationId xmlns:a16="http://schemas.microsoft.com/office/drawing/2014/main" id="{2D9CBCB2-8E76-C9FD-D672-2A04196B5B51}"/>
            </a:ext>
          </a:extLst>
        </xdr:cNvPr>
        <xdr:cNvSpPr>
          <a:spLocks noChangeArrowheads="1"/>
        </xdr:cNvSpPr>
      </xdr:nvSpPr>
      <xdr:spPr bwMode="auto">
        <a:xfrm>
          <a:off x="12287250" y="6657975"/>
          <a:ext cx="1438275"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AU" sz="1400" b="1" i="0" strike="noStrike">
              <a:solidFill>
                <a:srgbClr val="000000"/>
              </a:solidFill>
              <a:latin typeface="Arial"/>
              <a:cs typeface="Arial"/>
            </a:rPr>
            <a:t>Effectiveness</a:t>
          </a:r>
        </a:p>
      </xdr:txBody>
    </xdr:sp>
    <xdr:clientData/>
  </xdr:twoCellAnchor>
  <xdr:twoCellAnchor>
    <xdr:from>
      <xdr:col>36</xdr:col>
      <xdr:colOff>12700</xdr:colOff>
      <xdr:row>20</xdr:row>
      <xdr:rowOff>12700</xdr:rowOff>
    </xdr:from>
    <xdr:to>
      <xdr:col>39</xdr:col>
      <xdr:colOff>152400</xdr:colOff>
      <xdr:row>28</xdr:row>
      <xdr:rowOff>127000</xdr:rowOff>
    </xdr:to>
    <xdr:cxnSp macro="">
      <xdr:nvCxnSpPr>
        <xdr:cNvPr id="34527" name="AutoShape 50">
          <a:extLst>
            <a:ext uri="{FF2B5EF4-FFF2-40B4-BE49-F238E27FC236}">
              <a16:creationId xmlns:a16="http://schemas.microsoft.com/office/drawing/2014/main" id="{86DE1863-CB95-A26E-07BB-6693BC25861B}"/>
            </a:ext>
          </a:extLst>
        </xdr:cNvPr>
        <xdr:cNvCxnSpPr>
          <a:cxnSpLocks noChangeShapeType="1"/>
          <a:stCxn id="2077" idx="2"/>
          <a:endCxn id="2097" idx="0"/>
        </xdr:cNvCxnSpPr>
      </xdr:nvCxnSpPr>
      <xdr:spPr bwMode="auto">
        <a:xfrm rot="16200000" flipH="1">
          <a:off x="13506450" y="5099050"/>
          <a:ext cx="1943100" cy="1168400"/>
        </a:xfrm>
        <a:prstGeom prst="bentConnector3">
          <a:avLst>
            <a:gd name="adj1" fmla="val 49755"/>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152400</xdr:colOff>
      <xdr:row>20</xdr:row>
      <xdr:rowOff>12700</xdr:rowOff>
    </xdr:from>
    <xdr:to>
      <xdr:col>42</xdr:col>
      <xdr:colOff>304800</xdr:colOff>
      <xdr:row>28</xdr:row>
      <xdr:rowOff>127000</xdr:rowOff>
    </xdr:to>
    <xdr:cxnSp macro="">
      <xdr:nvCxnSpPr>
        <xdr:cNvPr id="34528" name="AutoShape 51">
          <a:extLst>
            <a:ext uri="{FF2B5EF4-FFF2-40B4-BE49-F238E27FC236}">
              <a16:creationId xmlns:a16="http://schemas.microsoft.com/office/drawing/2014/main" id="{31E719E5-ED5F-6B90-B31E-3ADB15B49967}"/>
            </a:ext>
          </a:extLst>
        </xdr:cNvPr>
        <xdr:cNvCxnSpPr>
          <a:cxnSpLocks noChangeShapeType="1"/>
          <a:stCxn id="2078" idx="2"/>
          <a:endCxn id="2097" idx="0"/>
        </xdr:cNvCxnSpPr>
      </xdr:nvCxnSpPr>
      <xdr:spPr bwMode="auto">
        <a:xfrm rot="5400000">
          <a:off x="14681200" y="5092700"/>
          <a:ext cx="1943100" cy="1181100"/>
        </a:xfrm>
        <a:prstGeom prst="bentConnector3">
          <a:avLst>
            <a:gd name="adj1" fmla="val 49755"/>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304800</xdr:colOff>
      <xdr:row>28</xdr:row>
      <xdr:rowOff>114300</xdr:rowOff>
    </xdr:from>
    <xdr:to>
      <xdr:col>28</xdr:col>
      <xdr:colOff>257175</xdr:colOff>
      <xdr:row>31</xdr:row>
      <xdr:rowOff>66675</xdr:rowOff>
    </xdr:to>
    <xdr:sp macro="" textlink="">
      <xdr:nvSpPr>
        <xdr:cNvPr id="2100" name="AutoShape 52">
          <a:extLst>
            <a:ext uri="{FF2B5EF4-FFF2-40B4-BE49-F238E27FC236}">
              <a16:creationId xmlns:a16="http://schemas.microsoft.com/office/drawing/2014/main" id="{FC1D4873-18FF-C1D4-AD98-F91CEA1433B6}"/>
            </a:ext>
          </a:extLst>
        </xdr:cNvPr>
        <xdr:cNvSpPr>
          <a:spLocks noChangeArrowheads="1"/>
        </xdr:cNvSpPr>
      </xdr:nvSpPr>
      <xdr:spPr bwMode="auto">
        <a:xfrm>
          <a:off x="8420100" y="6648450"/>
          <a:ext cx="14287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AU" sz="1400" b="1" i="0" strike="noStrike">
              <a:solidFill>
                <a:srgbClr val="000000"/>
              </a:solidFill>
              <a:latin typeface="Arial"/>
              <a:cs typeface="Arial"/>
            </a:rPr>
            <a:t>Opportunity</a:t>
          </a:r>
        </a:p>
      </xdr:txBody>
    </xdr:sp>
    <xdr:clientData/>
  </xdr:twoCellAnchor>
  <xdr:twoCellAnchor>
    <xdr:from>
      <xdr:col>19</xdr:col>
      <xdr:colOff>0</xdr:colOff>
      <xdr:row>31</xdr:row>
      <xdr:rowOff>63500</xdr:rowOff>
    </xdr:from>
    <xdr:to>
      <xdr:col>26</xdr:col>
      <xdr:colOff>114300</xdr:colOff>
      <xdr:row>35</xdr:row>
      <xdr:rowOff>63500</xdr:rowOff>
    </xdr:to>
    <xdr:cxnSp macro="">
      <xdr:nvCxnSpPr>
        <xdr:cNvPr id="34530" name="AutoShape 53">
          <a:extLst>
            <a:ext uri="{FF2B5EF4-FFF2-40B4-BE49-F238E27FC236}">
              <a16:creationId xmlns:a16="http://schemas.microsoft.com/office/drawing/2014/main" id="{3E85BF62-20A0-5829-5A7F-FD50E1A5A6D8}"/>
            </a:ext>
          </a:extLst>
        </xdr:cNvPr>
        <xdr:cNvCxnSpPr>
          <a:cxnSpLocks noChangeShapeType="1"/>
          <a:stCxn id="2100" idx="2"/>
          <a:endCxn id="2062" idx="0"/>
        </xdr:cNvCxnSpPr>
      </xdr:nvCxnSpPr>
      <xdr:spPr bwMode="auto">
        <a:xfrm rot="5400000">
          <a:off x="8851900" y="6477000"/>
          <a:ext cx="914400" cy="25146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111125</xdr:colOff>
      <xdr:row>11</xdr:row>
      <xdr:rowOff>95250</xdr:rowOff>
    </xdr:from>
    <xdr:to>
      <xdr:col>10</xdr:col>
      <xdr:colOff>22214</xdr:colOff>
      <xdr:row>14</xdr:row>
      <xdr:rowOff>60527</xdr:rowOff>
    </xdr:to>
    <xdr:sp macro="" textlink="">
      <xdr:nvSpPr>
        <xdr:cNvPr id="2102" name="AutoShape 54">
          <a:extLst>
            <a:ext uri="{FF2B5EF4-FFF2-40B4-BE49-F238E27FC236}">
              <a16:creationId xmlns:a16="http://schemas.microsoft.com/office/drawing/2014/main" id="{AE259E87-2C5E-A050-8EC5-E379A3FF1053}"/>
            </a:ext>
          </a:extLst>
        </xdr:cNvPr>
        <xdr:cNvSpPr>
          <a:spLocks noChangeArrowheads="1"/>
        </xdr:cNvSpPr>
      </xdr:nvSpPr>
      <xdr:spPr bwMode="auto">
        <a:xfrm>
          <a:off x="3219450" y="2743200"/>
          <a:ext cx="110490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algn="ctr" rtl="0">
            <a:defRPr sz="1000"/>
          </a:pPr>
          <a:r>
            <a:rPr lang="en-AU" sz="1200" b="1" i="1" strike="noStrike">
              <a:solidFill>
                <a:srgbClr val="000000"/>
              </a:solidFill>
              <a:latin typeface="Arial"/>
              <a:cs typeface="Arial"/>
            </a:rPr>
            <a:t>Threat Actor Attributes</a:t>
          </a:r>
        </a:p>
      </xdr:txBody>
    </xdr:sp>
    <xdr:clientData/>
  </xdr:twoCellAnchor>
  <xdr:twoCellAnchor>
    <xdr:from>
      <xdr:col>48</xdr:col>
      <xdr:colOff>88900</xdr:colOff>
      <xdr:row>17</xdr:row>
      <xdr:rowOff>104775</xdr:rowOff>
    </xdr:from>
    <xdr:to>
      <xdr:col>51</xdr:col>
      <xdr:colOff>98425</xdr:colOff>
      <xdr:row>20</xdr:row>
      <xdr:rowOff>60337</xdr:rowOff>
    </xdr:to>
    <xdr:sp macro="" textlink="">
      <xdr:nvSpPr>
        <xdr:cNvPr id="2103" name="AutoShape 55">
          <a:extLst>
            <a:ext uri="{FF2B5EF4-FFF2-40B4-BE49-F238E27FC236}">
              <a16:creationId xmlns:a16="http://schemas.microsoft.com/office/drawing/2014/main" id="{31D9A5EB-84C4-CCEC-5EE9-6C2C620EB7F7}"/>
            </a:ext>
          </a:extLst>
        </xdr:cNvPr>
        <xdr:cNvSpPr>
          <a:spLocks noChangeArrowheads="1"/>
        </xdr:cNvSpPr>
      </xdr:nvSpPr>
      <xdr:spPr bwMode="auto">
        <a:xfrm>
          <a:off x="15611475" y="4124325"/>
          <a:ext cx="895350" cy="62865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lnSpc>
              <a:spcPts val="1200"/>
            </a:lnSpc>
            <a:defRPr sz="1000"/>
          </a:pPr>
          <a:r>
            <a:rPr lang="en-AU" sz="1100" b="1" i="0" strike="noStrike">
              <a:solidFill>
                <a:srgbClr val="000000"/>
              </a:solidFill>
              <a:latin typeface="Arial"/>
              <a:cs typeface="Arial"/>
            </a:rPr>
            <a:t>Temporal Qualities</a:t>
          </a:r>
        </a:p>
      </xdr:txBody>
    </xdr:sp>
    <xdr:clientData/>
  </xdr:twoCellAnchor>
  <xdr:twoCellAnchor>
    <xdr:from>
      <xdr:col>44</xdr:col>
      <xdr:colOff>304800</xdr:colOff>
      <xdr:row>17</xdr:row>
      <xdr:rowOff>104775</xdr:rowOff>
    </xdr:from>
    <xdr:to>
      <xdr:col>47</xdr:col>
      <xdr:colOff>304800</xdr:colOff>
      <xdr:row>20</xdr:row>
      <xdr:rowOff>60337</xdr:rowOff>
    </xdr:to>
    <xdr:sp macro="" textlink="">
      <xdr:nvSpPr>
        <xdr:cNvPr id="2104" name="AutoShape 56">
          <a:extLst>
            <a:ext uri="{FF2B5EF4-FFF2-40B4-BE49-F238E27FC236}">
              <a16:creationId xmlns:a16="http://schemas.microsoft.com/office/drawing/2014/main" id="{A3A1B3E6-7DF7-56BF-BBA6-5AC5279A6DD6}"/>
            </a:ext>
          </a:extLst>
        </xdr:cNvPr>
        <xdr:cNvSpPr>
          <a:spLocks noChangeArrowheads="1"/>
        </xdr:cNvSpPr>
      </xdr:nvSpPr>
      <xdr:spPr bwMode="auto">
        <a:xfrm>
          <a:off x="14620875" y="4124325"/>
          <a:ext cx="885825" cy="62865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lnSpc>
              <a:spcPts val="1200"/>
            </a:lnSpc>
            <a:defRPr sz="1000"/>
          </a:pPr>
          <a:r>
            <a:rPr lang="en-AU" sz="1100" b="1" i="0" strike="noStrike">
              <a:solidFill>
                <a:srgbClr val="000000"/>
              </a:solidFill>
              <a:latin typeface="Arial"/>
              <a:cs typeface="Arial"/>
            </a:rPr>
            <a:t>Rec</a:t>
          </a:r>
        </a:p>
        <a:p>
          <a:pPr algn="ctr" rtl="0">
            <a:lnSpc>
              <a:spcPts val="1100"/>
            </a:lnSpc>
            <a:defRPr sz="1000"/>
          </a:pPr>
          <a:r>
            <a:rPr lang="en-AU" sz="1100" b="1" i="0" strike="noStrike">
              <a:solidFill>
                <a:srgbClr val="000000"/>
              </a:solidFill>
              <a:latin typeface="Arial"/>
              <a:cs typeface="Arial"/>
            </a:rPr>
            <a:t>uperability </a:t>
          </a:r>
        </a:p>
      </xdr:txBody>
    </xdr:sp>
    <xdr:clientData/>
  </xdr:twoCellAnchor>
  <xdr:twoCellAnchor>
    <xdr:from>
      <xdr:col>19</xdr:col>
      <xdr:colOff>136525</xdr:colOff>
      <xdr:row>17</xdr:row>
      <xdr:rowOff>66675</xdr:rowOff>
    </xdr:from>
    <xdr:to>
      <xdr:col>22</xdr:col>
      <xdr:colOff>146050</xdr:colOff>
      <xdr:row>20</xdr:row>
      <xdr:rowOff>19050</xdr:rowOff>
    </xdr:to>
    <xdr:sp macro="" textlink="">
      <xdr:nvSpPr>
        <xdr:cNvPr id="2105" name="AutoShape 57">
          <a:extLst>
            <a:ext uri="{FF2B5EF4-FFF2-40B4-BE49-F238E27FC236}">
              <a16:creationId xmlns:a16="http://schemas.microsoft.com/office/drawing/2014/main" id="{F8E72570-FF64-0A27-8613-907C63685218}"/>
            </a:ext>
          </a:extLst>
        </xdr:cNvPr>
        <xdr:cNvSpPr>
          <a:spLocks noChangeArrowheads="1"/>
        </xdr:cNvSpPr>
      </xdr:nvSpPr>
      <xdr:spPr bwMode="auto">
        <a:xfrm>
          <a:off x="7096125" y="4086225"/>
          <a:ext cx="895350"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lnSpc>
              <a:spcPts val="1200"/>
            </a:lnSpc>
            <a:defRPr sz="1000"/>
          </a:pPr>
          <a:r>
            <a:rPr lang="en-AU" sz="1100" b="1" i="0" strike="noStrike">
              <a:solidFill>
                <a:srgbClr val="000000"/>
              </a:solidFill>
              <a:latin typeface="Arial"/>
              <a:cs typeface="Arial"/>
            </a:rPr>
            <a:t>Attractive</a:t>
          </a:r>
        </a:p>
        <a:p>
          <a:pPr algn="ctr" rtl="0">
            <a:defRPr sz="1000"/>
          </a:pPr>
          <a:r>
            <a:rPr lang="en-AU" sz="1100" b="1" i="0" strike="noStrike">
              <a:solidFill>
                <a:srgbClr val="000000"/>
              </a:solidFill>
              <a:latin typeface="Arial"/>
              <a:cs typeface="Arial"/>
            </a:rPr>
            <a:t>ness </a:t>
          </a:r>
        </a:p>
      </xdr:txBody>
    </xdr:sp>
    <xdr:clientData/>
  </xdr:twoCellAnchor>
  <xdr:twoCellAnchor>
    <xdr:from>
      <xdr:col>47</xdr:col>
      <xdr:colOff>304800</xdr:colOff>
      <xdr:row>11</xdr:row>
      <xdr:rowOff>123825</xdr:rowOff>
    </xdr:from>
    <xdr:to>
      <xdr:col>51</xdr:col>
      <xdr:colOff>215889</xdr:colOff>
      <xdr:row>14</xdr:row>
      <xdr:rowOff>66675</xdr:rowOff>
    </xdr:to>
    <xdr:sp macro="" textlink="">
      <xdr:nvSpPr>
        <xdr:cNvPr id="2106" name="AutoShape 58">
          <a:extLst>
            <a:ext uri="{FF2B5EF4-FFF2-40B4-BE49-F238E27FC236}">
              <a16:creationId xmlns:a16="http://schemas.microsoft.com/office/drawing/2014/main" id="{7542A71A-B604-1A2A-0565-119F83AE8EFF}"/>
            </a:ext>
          </a:extLst>
        </xdr:cNvPr>
        <xdr:cNvSpPr>
          <a:spLocks noChangeArrowheads="1"/>
        </xdr:cNvSpPr>
      </xdr:nvSpPr>
      <xdr:spPr bwMode="auto">
        <a:xfrm>
          <a:off x="15506700" y="2771775"/>
          <a:ext cx="1104900" cy="62865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algn="ctr" rtl="0">
            <a:defRPr sz="1000"/>
          </a:pPr>
          <a:r>
            <a:rPr lang="en-AU" sz="1200" b="1" i="1" strike="noStrike">
              <a:solidFill>
                <a:srgbClr val="000000"/>
              </a:solidFill>
              <a:latin typeface="Arial"/>
              <a:cs typeface="Arial"/>
            </a:rPr>
            <a:t>Asset Attributes</a:t>
          </a:r>
        </a:p>
      </xdr:txBody>
    </xdr:sp>
    <xdr:clientData/>
  </xdr:twoCellAnchor>
  <xdr:twoCellAnchor>
    <xdr:from>
      <xdr:col>20</xdr:col>
      <xdr:colOff>304800</xdr:colOff>
      <xdr:row>14</xdr:row>
      <xdr:rowOff>38100</xdr:rowOff>
    </xdr:from>
    <xdr:to>
      <xdr:col>26</xdr:col>
      <xdr:colOff>101600</xdr:colOff>
      <xdr:row>17</xdr:row>
      <xdr:rowOff>63500</xdr:rowOff>
    </xdr:to>
    <xdr:cxnSp macro="">
      <xdr:nvCxnSpPr>
        <xdr:cNvPr id="34536" name="AutoShape 59">
          <a:extLst>
            <a:ext uri="{FF2B5EF4-FFF2-40B4-BE49-F238E27FC236}">
              <a16:creationId xmlns:a16="http://schemas.microsoft.com/office/drawing/2014/main" id="{7F4EEFF4-3B21-9D94-F17A-82B00418158E}"/>
            </a:ext>
          </a:extLst>
        </xdr:cNvPr>
        <xdr:cNvCxnSpPr>
          <a:cxnSpLocks noChangeShapeType="1"/>
          <a:stCxn id="2059" idx="2"/>
          <a:endCxn id="2105" idx="0"/>
        </xdr:cNvCxnSpPr>
      </xdr:nvCxnSpPr>
      <xdr:spPr bwMode="auto">
        <a:xfrm rot="5400000">
          <a:off x="9271000" y="2794000"/>
          <a:ext cx="711200" cy="18542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49</xdr:col>
      <xdr:colOff>266700</xdr:colOff>
      <xdr:row>20</xdr:row>
      <xdr:rowOff>50800</xdr:rowOff>
    </xdr:from>
    <xdr:to>
      <xdr:col>49</xdr:col>
      <xdr:colOff>266700</xdr:colOff>
      <xdr:row>28</xdr:row>
      <xdr:rowOff>152400</xdr:rowOff>
    </xdr:to>
    <xdr:cxnSp macro="">
      <xdr:nvCxnSpPr>
        <xdr:cNvPr id="34537" name="AutoShape 60">
          <a:extLst>
            <a:ext uri="{FF2B5EF4-FFF2-40B4-BE49-F238E27FC236}">
              <a16:creationId xmlns:a16="http://schemas.microsoft.com/office/drawing/2014/main" id="{4A0FA1A7-D2DB-A6FC-6C04-109DA43AB05D}"/>
            </a:ext>
          </a:extLst>
        </xdr:cNvPr>
        <xdr:cNvCxnSpPr>
          <a:cxnSpLocks noChangeShapeType="1"/>
          <a:stCxn id="2103" idx="2"/>
          <a:endCxn id="2135" idx="0"/>
        </xdr:cNvCxnSpPr>
      </xdr:nvCxnSpPr>
      <xdr:spPr bwMode="auto">
        <a:xfrm rot="5400000">
          <a:off x="17640300" y="5715000"/>
          <a:ext cx="1930400" cy="0"/>
        </a:xfrm>
        <a:prstGeom prst="straightConnector1">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46</xdr:col>
      <xdr:colOff>152400</xdr:colOff>
      <xdr:row>20</xdr:row>
      <xdr:rowOff>50800</xdr:rowOff>
    </xdr:from>
    <xdr:to>
      <xdr:col>49</xdr:col>
      <xdr:colOff>266700</xdr:colOff>
      <xdr:row>28</xdr:row>
      <xdr:rowOff>152400</xdr:rowOff>
    </xdr:to>
    <xdr:cxnSp macro="">
      <xdr:nvCxnSpPr>
        <xdr:cNvPr id="34538" name="AutoShape 61">
          <a:extLst>
            <a:ext uri="{FF2B5EF4-FFF2-40B4-BE49-F238E27FC236}">
              <a16:creationId xmlns:a16="http://schemas.microsoft.com/office/drawing/2014/main" id="{26159094-500A-E0A1-D341-68606F2AB487}"/>
            </a:ext>
          </a:extLst>
        </xdr:cNvPr>
        <xdr:cNvCxnSpPr>
          <a:cxnSpLocks noChangeShapeType="1"/>
          <a:stCxn id="2104" idx="2"/>
          <a:endCxn id="2135" idx="0"/>
        </xdr:cNvCxnSpPr>
      </xdr:nvCxnSpPr>
      <xdr:spPr bwMode="auto">
        <a:xfrm rot="16200000" flipH="1">
          <a:off x="17068800" y="5143500"/>
          <a:ext cx="1930400" cy="1143000"/>
        </a:xfrm>
        <a:prstGeom prst="bentConnector3">
          <a:avLst>
            <a:gd name="adj1" fmla="val 49755"/>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165100</xdr:colOff>
      <xdr:row>20</xdr:row>
      <xdr:rowOff>12700</xdr:rowOff>
    </xdr:from>
    <xdr:to>
      <xdr:col>20</xdr:col>
      <xdr:colOff>304800</xdr:colOff>
      <xdr:row>24</xdr:row>
      <xdr:rowOff>114300</xdr:rowOff>
    </xdr:to>
    <xdr:cxnSp macro="">
      <xdr:nvCxnSpPr>
        <xdr:cNvPr id="34539" name="AutoShape 62">
          <a:extLst>
            <a:ext uri="{FF2B5EF4-FFF2-40B4-BE49-F238E27FC236}">
              <a16:creationId xmlns:a16="http://schemas.microsoft.com/office/drawing/2014/main" id="{7A2235E7-6992-47CD-C222-E9111ED3870D}"/>
            </a:ext>
          </a:extLst>
        </xdr:cNvPr>
        <xdr:cNvCxnSpPr>
          <a:cxnSpLocks noChangeShapeType="1"/>
          <a:stCxn id="2105" idx="2"/>
          <a:endCxn id="2056" idx="3"/>
        </xdr:cNvCxnSpPr>
      </xdr:nvCxnSpPr>
      <xdr:spPr bwMode="auto">
        <a:xfrm rot="5400000">
          <a:off x="7607300" y="4635500"/>
          <a:ext cx="1016000" cy="1168400"/>
        </a:xfrm>
        <a:prstGeom prst="bentConnector2">
          <a:avLst/>
        </a:prstGeom>
        <a:noFill/>
        <a:ln w="38100">
          <a:solidFill>
            <a:srgbClr val="000000"/>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46</xdr:col>
      <xdr:colOff>139700</xdr:colOff>
      <xdr:row>14</xdr:row>
      <xdr:rowOff>63500</xdr:rowOff>
    </xdr:from>
    <xdr:to>
      <xdr:col>49</xdr:col>
      <xdr:colOff>266700</xdr:colOff>
      <xdr:row>17</xdr:row>
      <xdr:rowOff>101600</xdr:rowOff>
    </xdr:to>
    <xdr:cxnSp macro="">
      <xdr:nvCxnSpPr>
        <xdr:cNvPr id="34540" name="AutoShape 63">
          <a:extLst>
            <a:ext uri="{FF2B5EF4-FFF2-40B4-BE49-F238E27FC236}">
              <a16:creationId xmlns:a16="http://schemas.microsoft.com/office/drawing/2014/main" id="{1EBC2DD5-1939-5015-773C-8A0268F39FD4}"/>
            </a:ext>
          </a:extLst>
        </xdr:cNvPr>
        <xdr:cNvCxnSpPr>
          <a:cxnSpLocks noChangeShapeType="1"/>
          <a:stCxn id="2106" idx="2"/>
          <a:endCxn id="2104" idx="0"/>
        </xdr:cNvCxnSpPr>
      </xdr:nvCxnSpPr>
      <xdr:spPr bwMode="auto">
        <a:xfrm rot="5400000">
          <a:off x="17665700" y="3175000"/>
          <a:ext cx="723900" cy="11557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49</xdr:col>
      <xdr:colOff>266700</xdr:colOff>
      <xdr:row>14</xdr:row>
      <xdr:rowOff>63500</xdr:rowOff>
    </xdr:from>
    <xdr:to>
      <xdr:col>49</xdr:col>
      <xdr:colOff>266700</xdr:colOff>
      <xdr:row>17</xdr:row>
      <xdr:rowOff>101600</xdr:rowOff>
    </xdr:to>
    <xdr:cxnSp macro="">
      <xdr:nvCxnSpPr>
        <xdr:cNvPr id="34541" name="AutoShape 64">
          <a:extLst>
            <a:ext uri="{FF2B5EF4-FFF2-40B4-BE49-F238E27FC236}">
              <a16:creationId xmlns:a16="http://schemas.microsoft.com/office/drawing/2014/main" id="{D29332A2-C59C-ECC2-5CAF-F3B8F2609CE3}"/>
            </a:ext>
          </a:extLst>
        </xdr:cNvPr>
        <xdr:cNvCxnSpPr>
          <a:cxnSpLocks noChangeShapeType="1"/>
          <a:stCxn id="2106" idx="2"/>
          <a:endCxn id="2103" idx="0"/>
        </xdr:cNvCxnSpPr>
      </xdr:nvCxnSpPr>
      <xdr:spPr bwMode="auto">
        <a:xfrm rot="5400000">
          <a:off x="18243550" y="3752850"/>
          <a:ext cx="723900" cy="0"/>
        </a:xfrm>
        <a:prstGeom prst="straightConnector1">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101600</xdr:colOff>
      <xdr:row>52</xdr:row>
      <xdr:rowOff>88900</xdr:rowOff>
    </xdr:from>
    <xdr:to>
      <xdr:col>52</xdr:col>
      <xdr:colOff>330200</xdr:colOff>
      <xdr:row>64</xdr:row>
      <xdr:rowOff>139700</xdr:rowOff>
    </xdr:to>
    <xdr:grpSp>
      <xdr:nvGrpSpPr>
        <xdr:cNvPr id="34542" name="Group 65">
          <a:extLst>
            <a:ext uri="{FF2B5EF4-FFF2-40B4-BE49-F238E27FC236}">
              <a16:creationId xmlns:a16="http://schemas.microsoft.com/office/drawing/2014/main" id="{FDC9EBD4-092B-9828-A572-3551300C0395}"/>
            </a:ext>
          </a:extLst>
        </xdr:cNvPr>
        <xdr:cNvGrpSpPr>
          <a:grpSpLocks/>
        </xdr:cNvGrpSpPr>
      </xdr:nvGrpSpPr>
      <xdr:grpSpPr bwMode="auto">
        <a:xfrm>
          <a:off x="8899236" y="12211627"/>
          <a:ext cx="10965873" cy="2821709"/>
          <a:chOff x="680" y="1588"/>
          <a:chExt cx="1298" cy="368"/>
        </a:xfrm>
      </xdr:grpSpPr>
      <xdr:sp macro="" textlink="">
        <xdr:nvSpPr>
          <xdr:cNvPr id="2114" name="Rectangle 66">
            <a:extLst>
              <a:ext uri="{FF2B5EF4-FFF2-40B4-BE49-F238E27FC236}">
                <a16:creationId xmlns:a16="http://schemas.microsoft.com/office/drawing/2014/main" id="{93D004EE-8993-00B9-94DD-8DB20B3DFF8D}"/>
              </a:ext>
            </a:extLst>
          </xdr:cNvPr>
          <xdr:cNvSpPr>
            <a:spLocks noChangeArrowheads="1"/>
          </xdr:cNvSpPr>
        </xdr:nvSpPr>
        <xdr:spPr bwMode="auto">
          <a:xfrm>
            <a:off x="680" y="1588"/>
            <a:ext cx="1298" cy="368"/>
          </a:xfrm>
          <a:prstGeom prst="rect">
            <a:avLst/>
          </a:prstGeom>
          <a:solidFill>
            <a:srgbClr val="CCFFCC"/>
          </a:solidFill>
          <a:ln w="6350">
            <a:solidFill>
              <a:srgbClr val="000000"/>
            </a:solidFill>
            <a:miter lim="800000"/>
            <a:headEnd/>
            <a:tailEnd/>
          </a:ln>
          <a:effectLst/>
        </xdr:spPr>
        <xdr:txBody>
          <a:bodyPr vertOverflow="clip" wrap="square" lIns="0" tIns="27432" rIns="36576" bIns="0" anchor="t" upright="1"/>
          <a:lstStyle/>
          <a:p>
            <a:pPr algn="r" rtl="0">
              <a:defRPr sz="1000"/>
            </a:pPr>
            <a:r>
              <a:rPr lang="en-AU" sz="1200" b="1" i="0" u="sng" strike="noStrike">
                <a:solidFill>
                  <a:srgbClr val="0000FF"/>
                </a:solidFill>
                <a:latin typeface="Arial"/>
                <a:cs typeface="Arial"/>
              </a:rPr>
              <a:t>Risk Treatment</a:t>
            </a:r>
          </a:p>
        </xdr:txBody>
      </xdr:sp>
      <xdr:sp macro="" textlink="">
        <xdr:nvSpPr>
          <xdr:cNvPr id="2115" name="Rectangle 67">
            <a:extLst>
              <a:ext uri="{FF2B5EF4-FFF2-40B4-BE49-F238E27FC236}">
                <a16:creationId xmlns:a16="http://schemas.microsoft.com/office/drawing/2014/main" id="{86F810B7-7C0D-0A16-7146-3CC903852738}"/>
              </a:ext>
            </a:extLst>
          </xdr:cNvPr>
          <xdr:cNvSpPr>
            <a:spLocks noChangeArrowheads="1"/>
          </xdr:cNvSpPr>
        </xdr:nvSpPr>
        <xdr:spPr bwMode="auto">
          <a:xfrm>
            <a:off x="776" y="1601"/>
            <a:ext cx="181" cy="338"/>
          </a:xfrm>
          <a:prstGeom prst="rect">
            <a:avLst/>
          </a:prstGeom>
          <a:noFill/>
          <a:ln w="6350">
            <a:solidFill>
              <a:srgbClr val="000000"/>
            </a:solidFill>
            <a:miter lim="800000"/>
            <a:headEnd/>
            <a:tailEnd/>
          </a:ln>
          <a:effectLst/>
        </xdr:spPr>
        <xdr:txBody>
          <a:bodyPr vertOverflow="clip" wrap="square" lIns="27432" tIns="22860" rIns="27432" bIns="0" anchor="t" upright="1"/>
          <a:lstStyle/>
          <a:p>
            <a:pPr algn="ctr" rtl="0">
              <a:defRPr sz="1000"/>
            </a:pPr>
            <a:r>
              <a:rPr lang="en-AU" sz="1000" b="0" i="0" u="sng" strike="noStrike">
                <a:solidFill>
                  <a:srgbClr val="0000FF"/>
                </a:solidFill>
                <a:latin typeface="Arial"/>
                <a:cs typeface="Arial"/>
              </a:rPr>
              <a:t>Avoid</a:t>
            </a:r>
          </a:p>
          <a:p>
            <a:pPr algn="ctr" rtl="0">
              <a:defRPr sz="1000"/>
            </a:pPr>
            <a:r>
              <a:rPr lang="en-AU" sz="1000" b="0" i="0" u="sng" strike="noStrike">
                <a:solidFill>
                  <a:srgbClr val="0000FF"/>
                </a:solidFill>
                <a:latin typeface="Arial"/>
                <a:cs typeface="Arial"/>
              </a:rPr>
              <a:t>the Risk</a:t>
            </a:r>
          </a:p>
        </xdr:txBody>
      </xdr:sp>
      <xdr:sp macro="" textlink="">
        <xdr:nvSpPr>
          <xdr:cNvPr id="2116" name="Rectangle 68">
            <a:extLst>
              <a:ext uri="{FF2B5EF4-FFF2-40B4-BE49-F238E27FC236}">
                <a16:creationId xmlns:a16="http://schemas.microsoft.com/office/drawing/2014/main" id="{364D9247-80A0-2FCB-FFB4-210493640BCD}"/>
              </a:ext>
            </a:extLst>
          </xdr:cNvPr>
          <xdr:cNvSpPr>
            <a:spLocks noChangeArrowheads="1"/>
          </xdr:cNvSpPr>
        </xdr:nvSpPr>
        <xdr:spPr bwMode="auto">
          <a:xfrm>
            <a:off x="959" y="1601"/>
            <a:ext cx="184" cy="338"/>
          </a:xfrm>
          <a:prstGeom prst="rect">
            <a:avLst/>
          </a:prstGeom>
          <a:noFill/>
          <a:ln w="6350">
            <a:solidFill>
              <a:srgbClr val="000000"/>
            </a:solidFill>
            <a:miter lim="800000"/>
            <a:headEnd/>
            <a:tailEnd/>
          </a:ln>
          <a:effectLst/>
        </xdr:spPr>
        <xdr:txBody>
          <a:bodyPr vertOverflow="clip" wrap="square" lIns="27432" tIns="22860" rIns="27432" bIns="0" anchor="t" upright="1"/>
          <a:lstStyle/>
          <a:p>
            <a:pPr algn="ctr" rtl="0">
              <a:defRPr sz="1000"/>
            </a:pPr>
            <a:r>
              <a:rPr lang="en-AU" sz="1000" b="0" i="0" u="sng" strike="noStrike">
                <a:solidFill>
                  <a:srgbClr val="0000FF"/>
                </a:solidFill>
                <a:latin typeface="Arial"/>
                <a:cs typeface="Arial"/>
              </a:rPr>
              <a:t>Change </a:t>
            </a:r>
          </a:p>
          <a:p>
            <a:pPr algn="ctr" rtl="0">
              <a:defRPr sz="1000"/>
            </a:pPr>
            <a:r>
              <a:rPr lang="en-AU" sz="1000" b="0" i="0" u="sng" strike="noStrike">
                <a:solidFill>
                  <a:srgbClr val="0000FF"/>
                </a:solidFill>
                <a:latin typeface="Arial"/>
                <a:cs typeface="Arial"/>
              </a:rPr>
              <a:t>Likelihood</a:t>
            </a:r>
          </a:p>
        </xdr:txBody>
      </xdr:sp>
      <xdr:sp macro="" textlink="">
        <xdr:nvSpPr>
          <xdr:cNvPr id="2117" name="Rectangle 69">
            <a:extLst>
              <a:ext uri="{FF2B5EF4-FFF2-40B4-BE49-F238E27FC236}">
                <a16:creationId xmlns:a16="http://schemas.microsoft.com/office/drawing/2014/main" id="{33E255B0-E627-560B-0049-7BDD2517B4C6}"/>
              </a:ext>
            </a:extLst>
          </xdr:cNvPr>
          <xdr:cNvSpPr>
            <a:spLocks noChangeArrowheads="1"/>
          </xdr:cNvSpPr>
        </xdr:nvSpPr>
        <xdr:spPr bwMode="auto">
          <a:xfrm>
            <a:off x="1143" y="1601"/>
            <a:ext cx="181" cy="338"/>
          </a:xfrm>
          <a:prstGeom prst="rect">
            <a:avLst/>
          </a:prstGeom>
          <a:noFill/>
          <a:ln w="6350">
            <a:solidFill>
              <a:srgbClr val="000000"/>
            </a:solidFill>
            <a:miter lim="800000"/>
            <a:headEnd/>
            <a:tailEnd/>
          </a:ln>
          <a:effectLst/>
        </xdr:spPr>
        <xdr:txBody>
          <a:bodyPr vertOverflow="clip" wrap="square" lIns="27432" tIns="22860" rIns="27432" bIns="0" anchor="t" upright="1"/>
          <a:lstStyle/>
          <a:p>
            <a:pPr algn="ctr" rtl="0">
              <a:defRPr sz="1000"/>
            </a:pPr>
            <a:r>
              <a:rPr lang="en-AU" sz="1000" b="0" i="0" u="sng" strike="noStrike">
                <a:solidFill>
                  <a:srgbClr val="0000FF"/>
                </a:solidFill>
                <a:latin typeface="Arial"/>
                <a:cs typeface="Arial"/>
              </a:rPr>
              <a:t>Change</a:t>
            </a:r>
          </a:p>
          <a:p>
            <a:pPr algn="ctr" rtl="0">
              <a:defRPr sz="1000"/>
            </a:pPr>
            <a:r>
              <a:rPr lang="en-AU" sz="1000" b="0" i="0" u="sng" strike="noStrike">
                <a:solidFill>
                  <a:srgbClr val="0000FF"/>
                </a:solidFill>
                <a:latin typeface="Arial"/>
                <a:cs typeface="Arial"/>
              </a:rPr>
              <a:t>Consequence</a:t>
            </a:r>
          </a:p>
        </xdr:txBody>
      </xdr:sp>
      <xdr:sp macro="" textlink="">
        <xdr:nvSpPr>
          <xdr:cNvPr id="2118" name="Rectangle 70">
            <a:extLst>
              <a:ext uri="{FF2B5EF4-FFF2-40B4-BE49-F238E27FC236}">
                <a16:creationId xmlns:a16="http://schemas.microsoft.com/office/drawing/2014/main" id="{5483AFE6-9DB2-6636-A809-C409E5F1B6C2}"/>
              </a:ext>
            </a:extLst>
          </xdr:cNvPr>
          <xdr:cNvSpPr>
            <a:spLocks noChangeArrowheads="1"/>
          </xdr:cNvSpPr>
        </xdr:nvSpPr>
        <xdr:spPr bwMode="auto">
          <a:xfrm>
            <a:off x="1324" y="1601"/>
            <a:ext cx="184" cy="338"/>
          </a:xfrm>
          <a:prstGeom prst="rect">
            <a:avLst/>
          </a:prstGeom>
          <a:noFill/>
          <a:ln w="6350">
            <a:solidFill>
              <a:srgbClr val="000000"/>
            </a:solidFill>
            <a:miter lim="800000"/>
            <a:headEnd/>
            <a:tailEnd/>
          </a:ln>
          <a:effectLst/>
        </xdr:spPr>
        <xdr:txBody>
          <a:bodyPr vertOverflow="clip" wrap="square" lIns="27432" tIns="22860" rIns="27432" bIns="0" anchor="t" upright="1"/>
          <a:lstStyle/>
          <a:p>
            <a:pPr algn="ctr" rtl="0">
              <a:defRPr sz="1000"/>
            </a:pPr>
            <a:r>
              <a:rPr lang="en-AU" sz="1000" b="0" i="0" u="sng" strike="noStrike">
                <a:solidFill>
                  <a:srgbClr val="0000FF"/>
                </a:solidFill>
                <a:latin typeface="Arial"/>
                <a:cs typeface="Arial"/>
              </a:rPr>
              <a:t>Share</a:t>
            </a:r>
          </a:p>
          <a:p>
            <a:pPr algn="ctr" rtl="0">
              <a:defRPr sz="1000"/>
            </a:pPr>
            <a:r>
              <a:rPr lang="en-AU" sz="1000" b="0" i="0" u="sng" strike="noStrike">
                <a:solidFill>
                  <a:srgbClr val="0000FF"/>
                </a:solidFill>
                <a:latin typeface="Arial"/>
                <a:cs typeface="Arial"/>
              </a:rPr>
              <a:t>the Risk</a:t>
            </a:r>
          </a:p>
        </xdr:txBody>
      </xdr:sp>
      <xdr:sp macro="" textlink="">
        <xdr:nvSpPr>
          <xdr:cNvPr id="2119" name="Rectangle 71">
            <a:extLst>
              <a:ext uri="{FF2B5EF4-FFF2-40B4-BE49-F238E27FC236}">
                <a16:creationId xmlns:a16="http://schemas.microsoft.com/office/drawing/2014/main" id="{33F625A0-1467-EAF4-791C-28B4B058DB4B}"/>
              </a:ext>
            </a:extLst>
          </xdr:cNvPr>
          <xdr:cNvSpPr>
            <a:spLocks noChangeArrowheads="1"/>
          </xdr:cNvSpPr>
        </xdr:nvSpPr>
        <xdr:spPr bwMode="auto">
          <a:xfrm>
            <a:off x="1507" y="1601"/>
            <a:ext cx="184" cy="338"/>
          </a:xfrm>
          <a:prstGeom prst="rect">
            <a:avLst/>
          </a:prstGeom>
          <a:noFill/>
          <a:ln w="6350">
            <a:solidFill>
              <a:srgbClr val="000000"/>
            </a:solidFill>
            <a:miter lim="800000"/>
            <a:headEnd/>
            <a:tailEnd/>
          </a:ln>
          <a:effectLst/>
        </xdr:spPr>
        <xdr:txBody>
          <a:bodyPr vertOverflow="clip" wrap="square" lIns="27432" tIns="22860" rIns="27432" bIns="0" anchor="t" upright="1"/>
          <a:lstStyle/>
          <a:p>
            <a:pPr algn="ctr" rtl="0">
              <a:defRPr sz="1000"/>
            </a:pPr>
            <a:r>
              <a:rPr lang="en-AU" sz="1000" b="0" i="0" u="sng" strike="noStrike">
                <a:solidFill>
                  <a:srgbClr val="0000FF"/>
                </a:solidFill>
                <a:latin typeface="Arial"/>
                <a:cs typeface="Arial"/>
              </a:rPr>
              <a:t>Retain</a:t>
            </a:r>
          </a:p>
          <a:p>
            <a:pPr algn="ctr" rtl="0">
              <a:defRPr sz="1000"/>
            </a:pPr>
            <a:r>
              <a:rPr lang="en-AU" sz="1000" b="0" i="0" u="sng" strike="noStrike">
                <a:solidFill>
                  <a:srgbClr val="0000FF"/>
                </a:solidFill>
                <a:latin typeface="Arial"/>
                <a:cs typeface="Arial"/>
              </a:rPr>
              <a:t>the Risk</a:t>
            </a:r>
          </a:p>
        </xdr:txBody>
      </xdr:sp>
      <xdr:sp macro="" textlink="">
        <xdr:nvSpPr>
          <xdr:cNvPr id="34575" name="AutoShape 72">
            <a:extLst>
              <a:ext uri="{FF2B5EF4-FFF2-40B4-BE49-F238E27FC236}">
                <a16:creationId xmlns:a16="http://schemas.microsoft.com/office/drawing/2014/main" id="{C01678A7-6A16-1A47-D726-6BDC6EA37B22}"/>
              </a:ext>
            </a:extLst>
          </xdr:cNvPr>
          <xdr:cNvSpPr>
            <a:spLocks/>
          </xdr:cNvSpPr>
        </xdr:nvSpPr>
        <xdr:spPr bwMode="auto">
          <a:xfrm>
            <a:off x="1712" y="1656"/>
            <a:ext cx="75" cy="280"/>
          </a:xfrm>
          <a:prstGeom prst="rightBrace">
            <a:avLst>
              <a:gd name="adj1" fmla="val 3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 name="Text Box 73">
            <a:extLst>
              <a:ext uri="{FF2B5EF4-FFF2-40B4-BE49-F238E27FC236}">
                <a16:creationId xmlns:a16="http://schemas.microsoft.com/office/drawing/2014/main" id="{5731228C-AE67-BE93-7ABC-7562518863A8}"/>
              </a:ext>
            </a:extLst>
          </xdr:cNvPr>
          <xdr:cNvSpPr txBox="1">
            <a:spLocks noChangeArrowheads="1"/>
          </xdr:cNvSpPr>
        </xdr:nvSpPr>
        <xdr:spPr bwMode="auto">
          <a:xfrm>
            <a:off x="1802" y="1785"/>
            <a:ext cx="146" cy="94"/>
          </a:xfrm>
          <a:prstGeom prst="rect">
            <a:avLst/>
          </a:prstGeom>
          <a:noFill/>
          <a:ln w="9525">
            <a:noFill/>
            <a:miter lim="800000"/>
            <a:headEnd/>
            <a:tailEnd/>
          </a:ln>
        </xdr:spPr>
        <xdr:txBody>
          <a:bodyPr vertOverflow="clip" wrap="square" lIns="27432" tIns="22860" rIns="0" bIns="0" anchor="t" upright="1"/>
          <a:lstStyle/>
          <a:p>
            <a:pPr algn="l" rtl="0">
              <a:defRPr sz="1000"/>
            </a:pPr>
            <a:r>
              <a:rPr lang="en-AU" sz="1000" b="1" i="1" strike="noStrike">
                <a:solidFill>
                  <a:srgbClr val="000000"/>
                </a:solidFill>
                <a:latin typeface="Arial"/>
                <a:cs typeface="Arial"/>
              </a:rPr>
              <a:t>ESIEAP </a:t>
            </a:r>
          </a:p>
          <a:p>
            <a:pPr algn="l" rtl="0">
              <a:defRPr sz="1000"/>
            </a:pPr>
            <a:r>
              <a:rPr lang="en-AU" sz="1000" b="1" i="1" strike="noStrike">
                <a:solidFill>
                  <a:srgbClr val="000000"/>
                </a:solidFill>
                <a:latin typeface="Arial"/>
                <a:cs typeface="Arial"/>
              </a:rPr>
              <a:t>(in order of preference)</a:t>
            </a:r>
          </a:p>
          <a:p>
            <a:pPr algn="l" rtl="0">
              <a:defRPr sz="1000"/>
            </a:pPr>
            <a:endParaRPr lang="en-AU" sz="1000" b="1" i="1" strike="noStrike">
              <a:solidFill>
                <a:srgbClr val="000000"/>
              </a:solidFill>
              <a:latin typeface="Arial"/>
              <a:cs typeface="Arial"/>
            </a:endParaRPr>
          </a:p>
        </xdr:txBody>
      </xdr:sp>
    </xdr:grpSp>
    <xdr:clientData/>
  </xdr:twoCellAnchor>
  <xdr:twoCellAnchor>
    <xdr:from>
      <xdr:col>23</xdr:col>
      <xdr:colOff>304800</xdr:colOff>
      <xdr:row>54</xdr:row>
      <xdr:rowOff>142875</xdr:rowOff>
    </xdr:from>
    <xdr:to>
      <xdr:col>30</xdr:col>
      <xdr:colOff>276225</xdr:colOff>
      <xdr:row>55</xdr:row>
      <xdr:rowOff>161925</xdr:rowOff>
    </xdr:to>
    <xdr:sp macro="" textlink="">
      <xdr:nvSpPr>
        <xdr:cNvPr id="2122" name="AutoShape 74">
          <a:extLst>
            <a:ext uri="{FF2B5EF4-FFF2-40B4-BE49-F238E27FC236}">
              <a16:creationId xmlns:a16="http://schemas.microsoft.com/office/drawing/2014/main" id="{3C1FA3F7-7127-5ED8-DD63-4A86A0B67DCF}"/>
            </a:ext>
          </a:extLst>
        </xdr:cNvPr>
        <xdr:cNvSpPr>
          <a:spLocks noChangeArrowheads="1"/>
        </xdr:cNvSpPr>
      </xdr:nvSpPr>
      <xdr:spPr bwMode="auto">
        <a:xfrm>
          <a:off x="8420100" y="12620625"/>
          <a:ext cx="2038350" cy="24765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0" bIns="22860" anchor="ctr" upright="1"/>
        <a:lstStyle/>
        <a:p>
          <a:pPr algn="l" rtl="0">
            <a:defRPr sz="1000"/>
          </a:pPr>
          <a:r>
            <a:rPr lang="en-AU" sz="1100" b="1" i="1" strike="noStrike">
              <a:solidFill>
                <a:srgbClr val="000000"/>
              </a:solidFill>
              <a:latin typeface="Arial"/>
              <a:cs typeface="Arial"/>
            </a:rPr>
            <a:t>E</a:t>
          </a:r>
          <a:r>
            <a:rPr lang="en-AU" sz="1100" b="0" i="1" strike="noStrike">
              <a:solidFill>
                <a:srgbClr val="000000"/>
              </a:solidFill>
              <a:latin typeface="Arial"/>
              <a:cs typeface="Arial"/>
            </a:rPr>
            <a:t>liminate the risk</a:t>
          </a:r>
        </a:p>
      </xdr:txBody>
    </xdr:sp>
    <xdr:clientData/>
  </xdr:twoCellAnchor>
  <xdr:twoCellAnchor>
    <xdr:from>
      <xdr:col>23</xdr:col>
      <xdr:colOff>304800</xdr:colOff>
      <xdr:row>56</xdr:row>
      <xdr:rowOff>57150</xdr:rowOff>
    </xdr:from>
    <xdr:to>
      <xdr:col>30</xdr:col>
      <xdr:colOff>276225</xdr:colOff>
      <xdr:row>57</xdr:row>
      <xdr:rowOff>85725</xdr:rowOff>
    </xdr:to>
    <xdr:sp macro="" textlink="">
      <xdr:nvSpPr>
        <xdr:cNvPr id="2123" name="AutoShape 75">
          <a:extLst>
            <a:ext uri="{FF2B5EF4-FFF2-40B4-BE49-F238E27FC236}">
              <a16:creationId xmlns:a16="http://schemas.microsoft.com/office/drawing/2014/main" id="{0699BEB4-3CF9-994F-3B1B-8F36DF14935F}"/>
            </a:ext>
          </a:extLst>
        </xdr:cNvPr>
        <xdr:cNvSpPr>
          <a:spLocks noChangeArrowheads="1"/>
        </xdr:cNvSpPr>
      </xdr:nvSpPr>
      <xdr:spPr bwMode="auto">
        <a:xfrm>
          <a:off x="8420100" y="12992100"/>
          <a:ext cx="2038350" cy="257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0" bIns="22860" anchor="ctr" upright="1"/>
        <a:lstStyle/>
        <a:p>
          <a:pPr algn="l" rtl="0">
            <a:defRPr sz="1000"/>
          </a:pPr>
          <a:r>
            <a:rPr lang="en-AU" sz="1100" b="1" i="1" strike="noStrike">
              <a:solidFill>
                <a:srgbClr val="000000"/>
              </a:solidFill>
              <a:latin typeface="Arial"/>
              <a:cs typeface="Arial"/>
            </a:rPr>
            <a:t>S</a:t>
          </a:r>
          <a:r>
            <a:rPr lang="en-AU" sz="1100" b="0" i="1" strike="noStrike">
              <a:solidFill>
                <a:srgbClr val="000000"/>
              </a:solidFill>
              <a:latin typeface="Arial"/>
              <a:cs typeface="Arial"/>
            </a:rPr>
            <a:t>ubstitute the risk</a:t>
          </a:r>
        </a:p>
      </xdr:txBody>
    </xdr:sp>
    <xdr:clientData/>
  </xdr:twoCellAnchor>
  <xdr:twoCellAnchor>
    <xdr:from>
      <xdr:col>28</xdr:col>
      <xdr:colOff>288925</xdr:colOff>
      <xdr:row>57</xdr:row>
      <xdr:rowOff>209550</xdr:rowOff>
    </xdr:from>
    <xdr:to>
      <xdr:col>35</xdr:col>
      <xdr:colOff>247673</xdr:colOff>
      <xdr:row>59</xdr:row>
      <xdr:rowOff>0</xdr:rowOff>
    </xdr:to>
    <xdr:sp macro="" textlink="">
      <xdr:nvSpPr>
        <xdr:cNvPr id="2124" name="AutoShape 76">
          <a:extLst>
            <a:ext uri="{FF2B5EF4-FFF2-40B4-BE49-F238E27FC236}">
              <a16:creationId xmlns:a16="http://schemas.microsoft.com/office/drawing/2014/main" id="{DE9C62DE-1AA2-1130-FD20-BB3E945BB51C}"/>
            </a:ext>
          </a:extLst>
        </xdr:cNvPr>
        <xdr:cNvSpPr>
          <a:spLocks noChangeArrowheads="1"/>
        </xdr:cNvSpPr>
      </xdr:nvSpPr>
      <xdr:spPr bwMode="auto">
        <a:xfrm>
          <a:off x="9867900" y="13373100"/>
          <a:ext cx="2038350" cy="24765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0" bIns="22860" anchor="ctr" upright="1"/>
        <a:lstStyle/>
        <a:p>
          <a:pPr algn="l" rtl="0">
            <a:defRPr sz="1000"/>
          </a:pPr>
          <a:r>
            <a:rPr lang="en-AU" sz="1100" b="1" i="1" strike="noStrike">
              <a:solidFill>
                <a:srgbClr val="000000"/>
              </a:solidFill>
              <a:latin typeface="Arial"/>
              <a:cs typeface="Arial"/>
            </a:rPr>
            <a:t>I</a:t>
          </a:r>
          <a:r>
            <a:rPr lang="en-AU" sz="1100" b="0" i="1" strike="noStrike">
              <a:solidFill>
                <a:srgbClr val="000000"/>
              </a:solidFill>
              <a:latin typeface="Arial"/>
              <a:cs typeface="Arial"/>
            </a:rPr>
            <a:t>solate the asset</a:t>
          </a:r>
        </a:p>
      </xdr:txBody>
    </xdr:sp>
    <xdr:clientData/>
  </xdr:twoCellAnchor>
  <xdr:twoCellAnchor>
    <xdr:from>
      <xdr:col>28</xdr:col>
      <xdr:colOff>288925</xdr:colOff>
      <xdr:row>59</xdr:row>
      <xdr:rowOff>123825</xdr:rowOff>
    </xdr:from>
    <xdr:to>
      <xdr:col>35</xdr:col>
      <xdr:colOff>247673</xdr:colOff>
      <xdr:row>60</xdr:row>
      <xdr:rowOff>142875</xdr:rowOff>
    </xdr:to>
    <xdr:sp macro="" textlink="">
      <xdr:nvSpPr>
        <xdr:cNvPr id="2125" name="AutoShape 77">
          <a:extLst>
            <a:ext uri="{FF2B5EF4-FFF2-40B4-BE49-F238E27FC236}">
              <a16:creationId xmlns:a16="http://schemas.microsoft.com/office/drawing/2014/main" id="{6F1BD3B4-300D-0ECB-CE50-64E52EC7A836}"/>
            </a:ext>
          </a:extLst>
        </xdr:cNvPr>
        <xdr:cNvSpPr>
          <a:spLocks noChangeArrowheads="1"/>
        </xdr:cNvSpPr>
      </xdr:nvSpPr>
      <xdr:spPr bwMode="auto">
        <a:xfrm>
          <a:off x="9867900" y="13744575"/>
          <a:ext cx="2038350" cy="24765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0" bIns="22860" anchor="ctr" upright="1"/>
        <a:lstStyle/>
        <a:p>
          <a:pPr algn="l" rtl="0">
            <a:defRPr sz="1000"/>
          </a:pPr>
          <a:r>
            <a:rPr lang="en-AU" sz="1100" b="1" i="1" strike="noStrike">
              <a:solidFill>
                <a:srgbClr val="000000"/>
              </a:solidFill>
              <a:latin typeface="Arial"/>
              <a:cs typeface="Arial"/>
            </a:rPr>
            <a:t>E</a:t>
          </a:r>
          <a:r>
            <a:rPr lang="en-AU" sz="1100" b="0" i="1" strike="noStrike">
              <a:solidFill>
                <a:srgbClr val="000000"/>
              </a:solidFill>
              <a:latin typeface="Arial"/>
              <a:cs typeface="Arial"/>
            </a:rPr>
            <a:t>ngineering controls</a:t>
          </a:r>
        </a:p>
      </xdr:txBody>
    </xdr:sp>
    <xdr:clientData/>
  </xdr:twoCellAnchor>
  <xdr:twoCellAnchor>
    <xdr:from>
      <xdr:col>32</xdr:col>
      <xdr:colOff>307975</xdr:colOff>
      <xdr:row>61</xdr:row>
      <xdr:rowOff>38100</xdr:rowOff>
    </xdr:from>
    <xdr:to>
      <xdr:col>39</xdr:col>
      <xdr:colOff>257181</xdr:colOff>
      <xdr:row>62</xdr:row>
      <xdr:rowOff>47625</xdr:rowOff>
    </xdr:to>
    <xdr:sp macro="" textlink="">
      <xdr:nvSpPr>
        <xdr:cNvPr id="2126" name="AutoShape 78">
          <a:extLst>
            <a:ext uri="{FF2B5EF4-FFF2-40B4-BE49-F238E27FC236}">
              <a16:creationId xmlns:a16="http://schemas.microsoft.com/office/drawing/2014/main" id="{16869A8B-1AFF-9212-B9F9-23183232477D}"/>
            </a:ext>
          </a:extLst>
        </xdr:cNvPr>
        <xdr:cNvSpPr>
          <a:spLocks noChangeArrowheads="1"/>
        </xdr:cNvSpPr>
      </xdr:nvSpPr>
      <xdr:spPr bwMode="auto">
        <a:xfrm>
          <a:off x="11068050" y="14116050"/>
          <a:ext cx="2028825" cy="23812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0" bIns="22860" anchor="ctr" upright="1"/>
        <a:lstStyle/>
        <a:p>
          <a:pPr algn="l" rtl="0">
            <a:defRPr sz="1000"/>
          </a:pPr>
          <a:r>
            <a:rPr lang="en-AU" sz="1100" b="1" i="1" strike="noStrike">
              <a:solidFill>
                <a:srgbClr val="000000"/>
              </a:solidFill>
              <a:latin typeface="Arial"/>
              <a:cs typeface="Arial"/>
            </a:rPr>
            <a:t>A</a:t>
          </a:r>
          <a:r>
            <a:rPr lang="en-AU" sz="1100" b="0" i="1" strike="noStrike">
              <a:solidFill>
                <a:srgbClr val="000000"/>
              </a:solidFill>
              <a:latin typeface="Arial"/>
              <a:cs typeface="Arial"/>
            </a:rPr>
            <a:t>dministrative controls</a:t>
          </a:r>
        </a:p>
      </xdr:txBody>
    </xdr:sp>
    <xdr:clientData/>
  </xdr:twoCellAnchor>
  <xdr:twoCellAnchor>
    <xdr:from>
      <xdr:col>32</xdr:col>
      <xdr:colOff>307975</xdr:colOff>
      <xdr:row>62</xdr:row>
      <xdr:rowOff>190500</xdr:rowOff>
    </xdr:from>
    <xdr:to>
      <xdr:col>39</xdr:col>
      <xdr:colOff>257181</xdr:colOff>
      <xdr:row>63</xdr:row>
      <xdr:rowOff>222048</xdr:rowOff>
    </xdr:to>
    <xdr:sp macro="" textlink="">
      <xdr:nvSpPr>
        <xdr:cNvPr id="2127" name="AutoShape 79">
          <a:extLst>
            <a:ext uri="{FF2B5EF4-FFF2-40B4-BE49-F238E27FC236}">
              <a16:creationId xmlns:a16="http://schemas.microsoft.com/office/drawing/2014/main" id="{290183D3-FB25-319C-C5C7-25FFA0D51C1B}"/>
            </a:ext>
          </a:extLst>
        </xdr:cNvPr>
        <xdr:cNvSpPr>
          <a:spLocks noChangeArrowheads="1"/>
        </xdr:cNvSpPr>
      </xdr:nvSpPr>
      <xdr:spPr bwMode="auto">
        <a:xfrm>
          <a:off x="11068050" y="14497050"/>
          <a:ext cx="2028825" cy="24765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0" bIns="22860" anchor="ctr" upright="1"/>
        <a:lstStyle/>
        <a:p>
          <a:pPr algn="l" rtl="0">
            <a:defRPr sz="1000"/>
          </a:pPr>
          <a:r>
            <a:rPr lang="en-AU" sz="1100" b="1" i="1" strike="noStrike">
              <a:solidFill>
                <a:srgbClr val="000000"/>
              </a:solidFill>
              <a:latin typeface="Arial"/>
              <a:cs typeface="Arial"/>
            </a:rPr>
            <a:t>P</a:t>
          </a:r>
          <a:r>
            <a:rPr lang="en-AU" sz="1100" b="0" i="1" strike="noStrike">
              <a:solidFill>
                <a:srgbClr val="000000"/>
              </a:solidFill>
              <a:latin typeface="Arial"/>
              <a:cs typeface="Arial"/>
            </a:rPr>
            <a:t>ersonal Protective Equip.</a:t>
          </a:r>
        </a:p>
      </xdr:txBody>
    </xdr:sp>
    <xdr:clientData/>
  </xdr:twoCellAnchor>
  <xdr:twoCellAnchor>
    <xdr:from>
      <xdr:col>27</xdr:col>
      <xdr:colOff>127000</xdr:colOff>
      <xdr:row>51</xdr:row>
      <xdr:rowOff>38100</xdr:rowOff>
    </xdr:from>
    <xdr:to>
      <xdr:col>32</xdr:col>
      <xdr:colOff>177800</xdr:colOff>
      <xdr:row>54</xdr:row>
      <xdr:rowOff>139700</xdr:rowOff>
    </xdr:to>
    <xdr:cxnSp macro="">
      <xdr:nvCxnSpPr>
        <xdr:cNvPr id="34549" name="AutoShape 80">
          <a:extLst>
            <a:ext uri="{FF2B5EF4-FFF2-40B4-BE49-F238E27FC236}">
              <a16:creationId xmlns:a16="http://schemas.microsoft.com/office/drawing/2014/main" id="{551A7042-7346-B6FF-5D83-D5BB8CDC74EF}"/>
            </a:ext>
          </a:extLst>
        </xdr:cNvPr>
        <xdr:cNvCxnSpPr>
          <a:cxnSpLocks noChangeShapeType="1"/>
          <a:stCxn id="2066" idx="2"/>
          <a:endCxn id="2122" idx="0"/>
        </xdr:cNvCxnSpPr>
      </xdr:nvCxnSpPr>
      <xdr:spPr bwMode="auto">
        <a:xfrm rot="5400000">
          <a:off x="11410950" y="11334750"/>
          <a:ext cx="787400" cy="1765300"/>
        </a:xfrm>
        <a:prstGeom prst="bentConnector3">
          <a:avLst>
            <a:gd name="adj1" fmla="val 18093"/>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32</xdr:col>
      <xdr:colOff>101600</xdr:colOff>
      <xdr:row>60</xdr:row>
      <xdr:rowOff>139700</xdr:rowOff>
    </xdr:from>
    <xdr:to>
      <xdr:col>32</xdr:col>
      <xdr:colOff>304800</xdr:colOff>
      <xdr:row>61</xdr:row>
      <xdr:rowOff>165100</xdr:rowOff>
    </xdr:to>
    <xdr:cxnSp macro="">
      <xdr:nvCxnSpPr>
        <xdr:cNvPr id="34550" name="AutoShape 81">
          <a:extLst>
            <a:ext uri="{FF2B5EF4-FFF2-40B4-BE49-F238E27FC236}">
              <a16:creationId xmlns:a16="http://schemas.microsoft.com/office/drawing/2014/main" id="{ADE24FA8-2893-FB98-175F-800162322FD1}"/>
            </a:ext>
          </a:extLst>
        </xdr:cNvPr>
        <xdr:cNvCxnSpPr>
          <a:cxnSpLocks noChangeShapeType="1"/>
          <a:stCxn id="2125" idx="2"/>
          <a:endCxn id="2126" idx="1"/>
        </xdr:cNvCxnSpPr>
      </xdr:nvCxnSpPr>
      <xdr:spPr bwMode="auto">
        <a:xfrm rot="16200000" flipH="1">
          <a:off x="12585700" y="14008100"/>
          <a:ext cx="254000" cy="203200"/>
        </a:xfrm>
        <a:prstGeom prst="bentConnector2">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127000</xdr:colOff>
      <xdr:row>55</xdr:row>
      <xdr:rowOff>165100</xdr:rowOff>
    </xdr:from>
    <xdr:to>
      <xdr:col>27</xdr:col>
      <xdr:colOff>127000</xdr:colOff>
      <xdr:row>56</xdr:row>
      <xdr:rowOff>63500</xdr:rowOff>
    </xdr:to>
    <xdr:cxnSp macro="">
      <xdr:nvCxnSpPr>
        <xdr:cNvPr id="34551" name="AutoShape 82">
          <a:extLst>
            <a:ext uri="{FF2B5EF4-FFF2-40B4-BE49-F238E27FC236}">
              <a16:creationId xmlns:a16="http://schemas.microsoft.com/office/drawing/2014/main" id="{D21E3A68-C743-2D54-FB93-1CED8D2E4738}"/>
            </a:ext>
          </a:extLst>
        </xdr:cNvPr>
        <xdr:cNvCxnSpPr>
          <a:cxnSpLocks noChangeShapeType="1"/>
          <a:stCxn id="2122" idx="2"/>
          <a:endCxn id="2123" idx="0"/>
        </xdr:cNvCxnSpPr>
      </xdr:nvCxnSpPr>
      <xdr:spPr bwMode="auto">
        <a:xfrm rot="5400000">
          <a:off x="10858500" y="12928600"/>
          <a:ext cx="127000" cy="0"/>
        </a:xfrm>
        <a:prstGeom prst="straightConnector1">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127000</xdr:colOff>
      <xdr:row>57</xdr:row>
      <xdr:rowOff>88900</xdr:rowOff>
    </xdr:from>
    <xdr:to>
      <xdr:col>28</xdr:col>
      <xdr:colOff>279400</xdr:colOff>
      <xdr:row>58</xdr:row>
      <xdr:rowOff>101600</xdr:rowOff>
    </xdr:to>
    <xdr:cxnSp macro="">
      <xdr:nvCxnSpPr>
        <xdr:cNvPr id="34552" name="AutoShape 83">
          <a:extLst>
            <a:ext uri="{FF2B5EF4-FFF2-40B4-BE49-F238E27FC236}">
              <a16:creationId xmlns:a16="http://schemas.microsoft.com/office/drawing/2014/main" id="{242C2E8D-5A05-8387-EFE6-C1CD21B6DE1A}"/>
            </a:ext>
          </a:extLst>
        </xdr:cNvPr>
        <xdr:cNvCxnSpPr>
          <a:cxnSpLocks noChangeShapeType="1"/>
          <a:stCxn id="2123" idx="2"/>
          <a:endCxn id="2124" idx="1"/>
        </xdr:cNvCxnSpPr>
      </xdr:nvCxnSpPr>
      <xdr:spPr bwMode="auto">
        <a:xfrm rot="16200000" flipH="1">
          <a:off x="11049000" y="13119100"/>
          <a:ext cx="241300" cy="495300"/>
        </a:xfrm>
        <a:prstGeom prst="bentConnector2">
          <a:avLst/>
        </a:prstGeom>
        <a:noFill/>
        <a:ln w="2857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32</xdr:col>
      <xdr:colOff>101600</xdr:colOff>
      <xdr:row>59</xdr:row>
      <xdr:rowOff>0</xdr:rowOff>
    </xdr:from>
    <xdr:to>
      <xdr:col>32</xdr:col>
      <xdr:colOff>101600</xdr:colOff>
      <xdr:row>59</xdr:row>
      <xdr:rowOff>127000</xdr:rowOff>
    </xdr:to>
    <xdr:cxnSp macro="">
      <xdr:nvCxnSpPr>
        <xdr:cNvPr id="34553" name="AutoShape 84">
          <a:extLst>
            <a:ext uri="{FF2B5EF4-FFF2-40B4-BE49-F238E27FC236}">
              <a16:creationId xmlns:a16="http://schemas.microsoft.com/office/drawing/2014/main" id="{9809D130-69E7-2D3E-4ECC-3017885AAABF}"/>
            </a:ext>
          </a:extLst>
        </xdr:cNvPr>
        <xdr:cNvCxnSpPr>
          <a:cxnSpLocks noChangeShapeType="1"/>
          <a:stCxn id="2124" idx="2"/>
          <a:endCxn id="2125" idx="0"/>
        </xdr:cNvCxnSpPr>
      </xdr:nvCxnSpPr>
      <xdr:spPr bwMode="auto">
        <a:xfrm rot="5400000">
          <a:off x="12547600" y="13677900"/>
          <a:ext cx="127000" cy="0"/>
        </a:xfrm>
        <a:prstGeom prst="straightConnector1">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101600</xdr:colOff>
      <xdr:row>62</xdr:row>
      <xdr:rowOff>50800</xdr:rowOff>
    </xdr:from>
    <xdr:to>
      <xdr:col>36</xdr:col>
      <xdr:colOff>101600</xdr:colOff>
      <xdr:row>62</xdr:row>
      <xdr:rowOff>190500</xdr:rowOff>
    </xdr:to>
    <xdr:cxnSp macro="">
      <xdr:nvCxnSpPr>
        <xdr:cNvPr id="34554" name="AutoShape 85">
          <a:extLst>
            <a:ext uri="{FF2B5EF4-FFF2-40B4-BE49-F238E27FC236}">
              <a16:creationId xmlns:a16="http://schemas.microsoft.com/office/drawing/2014/main" id="{BD29CD2C-4984-750E-2B75-22AFC539E6C5}"/>
            </a:ext>
          </a:extLst>
        </xdr:cNvPr>
        <xdr:cNvCxnSpPr>
          <a:cxnSpLocks noChangeShapeType="1"/>
          <a:stCxn id="2126" idx="2"/>
          <a:endCxn id="2127" idx="0"/>
        </xdr:cNvCxnSpPr>
      </xdr:nvCxnSpPr>
      <xdr:spPr bwMode="auto">
        <a:xfrm rot="5400000">
          <a:off x="13912850" y="14420850"/>
          <a:ext cx="139700" cy="0"/>
        </a:xfrm>
        <a:prstGeom prst="straightConnector1">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114300</xdr:colOff>
      <xdr:row>14</xdr:row>
      <xdr:rowOff>38100</xdr:rowOff>
    </xdr:from>
    <xdr:to>
      <xdr:col>32</xdr:col>
      <xdr:colOff>127000</xdr:colOff>
      <xdr:row>23</xdr:row>
      <xdr:rowOff>12700</xdr:rowOff>
    </xdr:to>
    <xdr:cxnSp macro="">
      <xdr:nvCxnSpPr>
        <xdr:cNvPr id="34555" name="AutoShape 86">
          <a:extLst>
            <a:ext uri="{FF2B5EF4-FFF2-40B4-BE49-F238E27FC236}">
              <a16:creationId xmlns:a16="http://schemas.microsoft.com/office/drawing/2014/main" id="{93D661D2-A27A-68EA-7451-706567951A7F}"/>
            </a:ext>
          </a:extLst>
        </xdr:cNvPr>
        <xdr:cNvCxnSpPr>
          <a:cxnSpLocks noChangeShapeType="1"/>
          <a:stCxn id="2059" idx="2"/>
          <a:endCxn id="2060" idx="0"/>
        </xdr:cNvCxnSpPr>
      </xdr:nvCxnSpPr>
      <xdr:spPr bwMode="auto">
        <a:xfrm rot="16200000" flipH="1">
          <a:off x="10585450" y="3346450"/>
          <a:ext cx="2032000" cy="2070100"/>
        </a:xfrm>
        <a:prstGeom prst="bentConnector3">
          <a:avLst>
            <a:gd name="adj1" fmla="val 16796"/>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47</xdr:col>
      <xdr:colOff>120650</xdr:colOff>
      <xdr:row>28</xdr:row>
      <xdr:rowOff>152400</xdr:rowOff>
    </xdr:from>
    <xdr:to>
      <xdr:col>52</xdr:col>
      <xdr:colOff>57271</xdr:colOff>
      <xdr:row>31</xdr:row>
      <xdr:rowOff>114300</xdr:rowOff>
    </xdr:to>
    <xdr:sp macro="" textlink="">
      <xdr:nvSpPr>
        <xdr:cNvPr id="2135" name="AutoShape 87">
          <a:extLst>
            <a:ext uri="{FF2B5EF4-FFF2-40B4-BE49-F238E27FC236}">
              <a16:creationId xmlns:a16="http://schemas.microsoft.com/office/drawing/2014/main" id="{DE4AE41E-0D80-EA14-6BBE-1F832FB25F13}"/>
            </a:ext>
          </a:extLst>
        </xdr:cNvPr>
        <xdr:cNvSpPr>
          <a:spLocks noChangeArrowheads="1"/>
        </xdr:cNvSpPr>
      </xdr:nvSpPr>
      <xdr:spPr bwMode="auto">
        <a:xfrm>
          <a:off x="15335250" y="6686550"/>
          <a:ext cx="1438275" cy="64770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AU" sz="1400" b="1" i="0" strike="noStrike">
              <a:solidFill>
                <a:srgbClr val="000000"/>
              </a:solidFill>
              <a:latin typeface="Arial"/>
              <a:cs typeface="Arial"/>
            </a:rPr>
            <a:t>Criticality</a:t>
          </a:r>
        </a:p>
      </xdr:txBody>
    </xdr:sp>
    <xdr:clientData/>
  </xdr:twoCellAnchor>
  <xdr:twoCellAnchor>
    <xdr:from>
      <xdr:col>44</xdr:col>
      <xdr:colOff>304800</xdr:colOff>
      <xdr:row>31</xdr:row>
      <xdr:rowOff>114300</xdr:rowOff>
    </xdr:from>
    <xdr:to>
      <xdr:col>49</xdr:col>
      <xdr:colOff>266700</xdr:colOff>
      <xdr:row>35</xdr:row>
      <xdr:rowOff>38100</xdr:rowOff>
    </xdr:to>
    <xdr:cxnSp macro="">
      <xdr:nvCxnSpPr>
        <xdr:cNvPr id="34557" name="AutoShape 88">
          <a:extLst>
            <a:ext uri="{FF2B5EF4-FFF2-40B4-BE49-F238E27FC236}">
              <a16:creationId xmlns:a16="http://schemas.microsoft.com/office/drawing/2014/main" id="{FE6CF7D2-CE14-54F8-4B85-671BD64BF315}"/>
            </a:ext>
          </a:extLst>
        </xdr:cNvPr>
        <xdr:cNvCxnSpPr>
          <a:cxnSpLocks noChangeShapeType="1"/>
          <a:stCxn id="2135" idx="2"/>
          <a:endCxn id="2063" idx="0"/>
        </xdr:cNvCxnSpPr>
      </xdr:nvCxnSpPr>
      <xdr:spPr bwMode="auto">
        <a:xfrm rot="5400000">
          <a:off x="17348200" y="6908800"/>
          <a:ext cx="838200" cy="1676400"/>
        </a:xfrm>
        <a:prstGeom prst="bentConnector3">
          <a:avLst>
            <a:gd name="adj1" fmla="val 49472"/>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32</xdr:col>
      <xdr:colOff>127000</xdr:colOff>
      <xdr:row>25</xdr:row>
      <xdr:rowOff>203200</xdr:rowOff>
    </xdr:from>
    <xdr:to>
      <xdr:col>37</xdr:col>
      <xdr:colOff>0</xdr:colOff>
      <xdr:row>29</xdr:row>
      <xdr:rowOff>215900</xdr:rowOff>
    </xdr:to>
    <xdr:cxnSp macro="">
      <xdr:nvCxnSpPr>
        <xdr:cNvPr id="34558" name="AutoShape 89">
          <a:extLst>
            <a:ext uri="{FF2B5EF4-FFF2-40B4-BE49-F238E27FC236}">
              <a16:creationId xmlns:a16="http://schemas.microsoft.com/office/drawing/2014/main" id="{5A23B34F-F133-7384-E93F-CEC0DC096E0C}"/>
            </a:ext>
          </a:extLst>
        </xdr:cNvPr>
        <xdr:cNvCxnSpPr>
          <a:cxnSpLocks noChangeShapeType="1"/>
          <a:stCxn id="2060" idx="2"/>
          <a:endCxn id="2097" idx="1"/>
        </xdr:cNvCxnSpPr>
      </xdr:nvCxnSpPr>
      <xdr:spPr bwMode="auto">
        <a:xfrm rot="16200000" flipH="1">
          <a:off x="12966700" y="5715000"/>
          <a:ext cx="927100" cy="1587500"/>
        </a:xfrm>
        <a:prstGeom prst="bentConnector2">
          <a:avLst/>
        </a:prstGeom>
        <a:noFill/>
        <a:ln w="38100">
          <a:solidFill>
            <a:srgbClr val="000000"/>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292100</xdr:colOff>
      <xdr:row>8</xdr:row>
      <xdr:rowOff>50800</xdr:rowOff>
    </xdr:from>
    <xdr:to>
      <xdr:col>2</xdr:col>
      <xdr:colOff>736600</xdr:colOff>
      <xdr:row>66</xdr:row>
      <xdr:rowOff>88900</xdr:rowOff>
    </xdr:to>
    <xdr:sp macro="" textlink="">
      <xdr:nvSpPr>
        <xdr:cNvPr id="34559" name="AutoShape 90">
          <a:extLst>
            <a:ext uri="{FF2B5EF4-FFF2-40B4-BE49-F238E27FC236}">
              <a16:creationId xmlns:a16="http://schemas.microsoft.com/office/drawing/2014/main" id="{D46414BD-B7CE-826B-31C7-5C9E951EB6A9}"/>
            </a:ext>
          </a:extLst>
        </xdr:cNvPr>
        <xdr:cNvSpPr>
          <a:spLocks noChangeArrowheads="1"/>
        </xdr:cNvSpPr>
      </xdr:nvSpPr>
      <xdr:spPr bwMode="auto">
        <a:xfrm rot="10800000">
          <a:off x="660400" y="2070100"/>
          <a:ext cx="812800" cy="13423900"/>
        </a:xfrm>
        <a:prstGeom prst="curvedLeftArrow">
          <a:avLst>
            <a:gd name="adj1" fmla="val 105364"/>
            <a:gd name="adj2" fmla="val 660625"/>
            <a:gd name="adj3" fmla="val 37500"/>
          </a:avLst>
        </a:prstGeom>
        <a:solidFill>
          <a:srgbClr val="FFFFFF"/>
        </a:solidFill>
        <a:ln w="9525">
          <a:solidFill>
            <a:srgbClr val="000000"/>
          </a:solidFill>
          <a:miter lim="800000"/>
          <a:headEnd/>
          <a:tailEnd/>
        </a:ln>
      </xdr:spPr>
    </xdr:sp>
    <xdr:clientData/>
  </xdr:twoCellAnchor>
  <xdr:twoCellAnchor>
    <xdr:from>
      <xdr:col>32</xdr:col>
      <xdr:colOff>177800</xdr:colOff>
      <xdr:row>47</xdr:row>
      <xdr:rowOff>38100</xdr:rowOff>
    </xdr:from>
    <xdr:to>
      <xdr:col>32</xdr:col>
      <xdr:colOff>177800</xdr:colOff>
      <xdr:row>48</xdr:row>
      <xdr:rowOff>139700</xdr:rowOff>
    </xdr:to>
    <xdr:cxnSp macro="">
      <xdr:nvCxnSpPr>
        <xdr:cNvPr id="34560" name="AutoShape 91">
          <a:extLst>
            <a:ext uri="{FF2B5EF4-FFF2-40B4-BE49-F238E27FC236}">
              <a16:creationId xmlns:a16="http://schemas.microsoft.com/office/drawing/2014/main" id="{90C382FA-103E-BFF6-49D7-D7425EEFC8B7}"/>
            </a:ext>
          </a:extLst>
        </xdr:cNvPr>
        <xdr:cNvCxnSpPr>
          <a:cxnSpLocks noChangeShapeType="1"/>
          <a:stCxn id="2140" idx="2"/>
          <a:endCxn id="2066" idx="0"/>
        </xdr:cNvCxnSpPr>
      </xdr:nvCxnSpPr>
      <xdr:spPr bwMode="auto">
        <a:xfrm rot="5400000">
          <a:off x="12522200" y="11074400"/>
          <a:ext cx="330200" cy="0"/>
        </a:xfrm>
        <a:prstGeom prst="straightConnector1">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304800</xdr:colOff>
      <xdr:row>44</xdr:row>
      <xdr:rowOff>161925</xdr:rowOff>
    </xdr:from>
    <xdr:to>
      <xdr:col>36</xdr:col>
      <xdr:colOff>47638</xdr:colOff>
      <xdr:row>47</xdr:row>
      <xdr:rowOff>38100</xdr:rowOff>
    </xdr:to>
    <xdr:sp macro="" textlink="">
      <xdr:nvSpPr>
        <xdr:cNvPr id="2140" name="AutoShape 92">
          <a:extLst>
            <a:ext uri="{FF2B5EF4-FFF2-40B4-BE49-F238E27FC236}">
              <a16:creationId xmlns:a16="http://schemas.microsoft.com/office/drawing/2014/main" id="{C2DAD1C6-5396-4C76-326D-004C82B627EC}"/>
            </a:ext>
          </a:extLst>
        </xdr:cNvPr>
        <xdr:cNvSpPr>
          <a:spLocks noChangeArrowheads="1"/>
        </xdr:cNvSpPr>
      </xdr:nvSpPr>
      <xdr:spPr bwMode="auto">
        <a:xfrm>
          <a:off x="9896475" y="10353675"/>
          <a:ext cx="2143125" cy="5619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AU" sz="1400" b="1" i="0" strike="noStrike">
              <a:solidFill>
                <a:srgbClr val="000000"/>
              </a:solidFill>
              <a:latin typeface="Arial"/>
              <a:cs typeface="Arial"/>
            </a:rPr>
            <a:t>Risk Prioritisation</a:t>
          </a:r>
        </a:p>
      </xdr:txBody>
    </xdr:sp>
    <xdr:clientData/>
  </xdr:twoCellAnchor>
  <xdr:twoCellAnchor>
    <xdr:from>
      <xdr:col>37</xdr:col>
      <xdr:colOff>304800</xdr:colOff>
      <xdr:row>17</xdr:row>
      <xdr:rowOff>66675</xdr:rowOff>
    </xdr:from>
    <xdr:to>
      <xdr:col>40</xdr:col>
      <xdr:colOff>304800</xdr:colOff>
      <xdr:row>20</xdr:row>
      <xdr:rowOff>19050</xdr:rowOff>
    </xdr:to>
    <xdr:sp macro="" textlink="">
      <xdr:nvSpPr>
        <xdr:cNvPr id="2142" name="AutoShape 94">
          <a:extLst>
            <a:ext uri="{FF2B5EF4-FFF2-40B4-BE49-F238E27FC236}">
              <a16:creationId xmlns:a16="http://schemas.microsoft.com/office/drawing/2014/main" id="{098DCFCD-ADC1-BE58-4FB9-7D10B1A9E0B2}"/>
            </a:ext>
          </a:extLst>
        </xdr:cNvPr>
        <xdr:cNvSpPr>
          <a:spLocks noChangeArrowheads="1"/>
        </xdr:cNvSpPr>
      </xdr:nvSpPr>
      <xdr:spPr bwMode="auto">
        <a:xfrm>
          <a:off x="12553950" y="4086225"/>
          <a:ext cx="885825" cy="638175"/>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Availability </a:t>
          </a:r>
        </a:p>
      </xdr:txBody>
    </xdr:sp>
    <xdr:clientData/>
  </xdr:twoCellAnchor>
  <xdr:twoCellAnchor>
    <xdr:from>
      <xdr:col>39</xdr:col>
      <xdr:colOff>152400</xdr:colOff>
      <xdr:row>20</xdr:row>
      <xdr:rowOff>12700</xdr:rowOff>
    </xdr:from>
    <xdr:to>
      <xdr:col>39</xdr:col>
      <xdr:colOff>152400</xdr:colOff>
      <xdr:row>28</xdr:row>
      <xdr:rowOff>127000</xdr:rowOff>
    </xdr:to>
    <xdr:cxnSp macro="">
      <xdr:nvCxnSpPr>
        <xdr:cNvPr id="34563" name="AutoShape 95">
          <a:extLst>
            <a:ext uri="{FF2B5EF4-FFF2-40B4-BE49-F238E27FC236}">
              <a16:creationId xmlns:a16="http://schemas.microsoft.com/office/drawing/2014/main" id="{BFFA7832-7530-5A69-B0B9-6AD2848FDEA3}"/>
            </a:ext>
          </a:extLst>
        </xdr:cNvPr>
        <xdr:cNvCxnSpPr>
          <a:cxnSpLocks noChangeShapeType="1"/>
          <a:stCxn id="2142" idx="2"/>
          <a:endCxn id="2097" idx="0"/>
        </xdr:cNvCxnSpPr>
      </xdr:nvCxnSpPr>
      <xdr:spPr bwMode="auto">
        <a:xfrm rot="5400000">
          <a:off x="14090650" y="5683250"/>
          <a:ext cx="1943100" cy="0"/>
        </a:xfrm>
        <a:prstGeom prst="straightConnector1">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139700</xdr:colOff>
      <xdr:row>14</xdr:row>
      <xdr:rowOff>38100</xdr:rowOff>
    </xdr:from>
    <xdr:to>
      <xdr:col>39</xdr:col>
      <xdr:colOff>139700</xdr:colOff>
      <xdr:row>17</xdr:row>
      <xdr:rowOff>63500</xdr:rowOff>
    </xdr:to>
    <xdr:cxnSp macro="">
      <xdr:nvCxnSpPr>
        <xdr:cNvPr id="34564" name="AutoShape 96">
          <a:extLst>
            <a:ext uri="{FF2B5EF4-FFF2-40B4-BE49-F238E27FC236}">
              <a16:creationId xmlns:a16="http://schemas.microsoft.com/office/drawing/2014/main" id="{A04DD546-B29E-1174-3EE4-8B6C3D9C27DF}"/>
            </a:ext>
          </a:extLst>
        </xdr:cNvPr>
        <xdr:cNvCxnSpPr>
          <a:cxnSpLocks noChangeShapeType="1"/>
          <a:stCxn id="2057" idx="2"/>
          <a:endCxn id="2142" idx="0"/>
        </xdr:cNvCxnSpPr>
      </xdr:nvCxnSpPr>
      <xdr:spPr bwMode="auto">
        <a:xfrm rot="5400000">
          <a:off x="14693900" y="3721100"/>
          <a:ext cx="711200" cy="0"/>
        </a:xfrm>
        <a:prstGeom prst="straightConnector1">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51</xdr:col>
      <xdr:colOff>247650</xdr:colOff>
      <xdr:row>17</xdr:row>
      <xdr:rowOff>104775</xdr:rowOff>
    </xdr:from>
    <xdr:to>
      <xdr:col>54</xdr:col>
      <xdr:colOff>288935</xdr:colOff>
      <xdr:row>20</xdr:row>
      <xdr:rowOff>60337</xdr:rowOff>
    </xdr:to>
    <xdr:sp macro="" textlink="">
      <xdr:nvSpPr>
        <xdr:cNvPr id="2145" name="AutoShape 97">
          <a:extLst>
            <a:ext uri="{FF2B5EF4-FFF2-40B4-BE49-F238E27FC236}">
              <a16:creationId xmlns:a16="http://schemas.microsoft.com/office/drawing/2014/main" id="{4305AC2B-09D1-7FBB-1C3D-CC8C5DE41285}"/>
            </a:ext>
          </a:extLst>
        </xdr:cNvPr>
        <xdr:cNvSpPr>
          <a:spLocks noChangeArrowheads="1"/>
        </xdr:cNvSpPr>
      </xdr:nvSpPr>
      <xdr:spPr bwMode="auto">
        <a:xfrm>
          <a:off x="16630650" y="4124325"/>
          <a:ext cx="914400" cy="628650"/>
        </a:xfrm>
        <a:prstGeom prst="flowChartProcess">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7432" rIns="27432" bIns="27432" anchor="ctr" upright="1"/>
        <a:lstStyle/>
        <a:p>
          <a:pPr algn="ctr" rtl="0">
            <a:defRPr sz="1000"/>
          </a:pPr>
          <a:r>
            <a:rPr lang="en-AU" sz="1100" b="1" i="0" strike="noStrike">
              <a:solidFill>
                <a:srgbClr val="000000"/>
              </a:solidFill>
              <a:latin typeface="Arial"/>
              <a:cs typeface="Arial"/>
            </a:rPr>
            <a:t>Dependence</a:t>
          </a:r>
        </a:p>
      </xdr:txBody>
    </xdr:sp>
    <xdr:clientData/>
  </xdr:twoCellAnchor>
  <xdr:twoCellAnchor>
    <xdr:from>
      <xdr:col>49</xdr:col>
      <xdr:colOff>266700</xdr:colOff>
      <xdr:row>20</xdr:row>
      <xdr:rowOff>50800</xdr:rowOff>
    </xdr:from>
    <xdr:to>
      <xdr:col>53</xdr:col>
      <xdr:colOff>88900</xdr:colOff>
      <xdr:row>28</xdr:row>
      <xdr:rowOff>152400</xdr:rowOff>
    </xdr:to>
    <xdr:cxnSp macro="">
      <xdr:nvCxnSpPr>
        <xdr:cNvPr id="34566" name="AutoShape 98">
          <a:extLst>
            <a:ext uri="{FF2B5EF4-FFF2-40B4-BE49-F238E27FC236}">
              <a16:creationId xmlns:a16="http://schemas.microsoft.com/office/drawing/2014/main" id="{B451B958-6EE2-364F-3255-6C890EA68440}"/>
            </a:ext>
          </a:extLst>
        </xdr:cNvPr>
        <xdr:cNvCxnSpPr>
          <a:cxnSpLocks noChangeShapeType="1"/>
          <a:stCxn id="2145" idx="2"/>
          <a:endCxn id="2135" idx="0"/>
        </xdr:cNvCxnSpPr>
      </xdr:nvCxnSpPr>
      <xdr:spPr bwMode="auto">
        <a:xfrm rot="5400000">
          <a:off x="18237200" y="5118100"/>
          <a:ext cx="1930400" cy="11938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49</xdr:col>
      <xdr:colOff>266700</xdr:colOff>
      <xdr:row>14</xdr:row>
      <xdr:rowOff>63500</xdr:rowOff>
    </xdr:from>
    <xdr:to>
      <xdr:col>53</xdr:col>
      <xdr:colOff>88900</xdr:colOff>
      <xdr:row>17</xdr:row>
      <xdr:rowOff>101600</xdr:rowOff>
    </xdr:to>
    <xdr:cxnSp macro="">
      <xdr:nvCxnSpPr>
        <xdr:cNvPr id="34567" name="AutoShape 99">
          <a:extLst>
            <a:ext uri="{FF2B5EF4-FFF2-40B4-BE49-F238E27FC236}">
              <a16:creationId xmlns:a16="http://schemas.microsoft.com/office/drawing/2014/main" id="{4EE1BFAE-FE3C-EAF4-9D88-FBC2A0DC110B}"/>
            </a:ext>
          </a:extLst>
        </xdr:cNvPr>
        <xdr:cNvCxnSpPr>
          <a:cxnSpLocks noChangeShapeType="1"/>
          <a:stCxn id="2106" idx="2"/>
          <a:endCxn id="2145" idx="0"/>
        </xdr:cNvCxnSpPr>
      </xdr:nvCxnSpPr>
      <xdr:spPr bwMode="auto">
        <a:xfrm rot="16200000" flipH="1">
          <a:off x="18840450" y="3155950"/>
          <a:ext cx="723900" cy="1193800"/>
        </a:xfrm>
        <a:prstGeom prst="bentConnector3">
          <a:avLst>
            <a:gd name="adj1" fmla="val 50000"/>
          </a:avLst>
        </a:prstGeom>
        <a:noFill/>
        <a:ln w="381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12700</xdr:colOff>
      <xdr:row>12</xdr:row>
      <xdr:rowOff>190500</xdr:rowOff>
    </xdr:from>
    <xdr:to>
      <xdr:col>13</xdr:col>
      <xdr:colOff>241300</xdr:colOff>
      <xdr:row>12</xdr:row>
      <xdr:rowOff>190500</xdr:rowOff>
    </xdr:to>
    <xdr:cxnSp macro="">
      <xdr:nvCxnSpPr>
        <xdr:cNvPr id="34568" name="AutoShape 100">
          <a:extLst>
            <a:ext uri="{FF2B5EF4-FFF2-40B4-BE49-F238E27FC236}">
              <a16:creationId xmlns:a16="http://schemas.microsoft.com/office/drawing/2014/main" id="{2581B2A6-4F54-E82D-C5EC-0DD70B097996}"/>
            </a:ext>
          </a:extLst>
        </xdr:cNvPr>
        <xdr:cNvCxnSpPr>
          <a:cxnSpLocks noChangeShapeType="1"/>
          <a:stCxn id="2102" idx="3"/>
          <a:endCxn id="2065" idx="1"/>
        </xdr:cNvCxnSpPr>
      </xdr:nvCxnSpPr>
      <xdr:spPr bwMode="auto">
        <a:xfrm>
          <a:off x="4978400" y="3060700"/>
          <a:ext cx="1257300" cy="0"/>
        </a:xfrm>
        <a:prstGeom prst="straightConnector1">
          <a:avLst/>
        </a:prstGeom>
        <a:noFill/>
        <a:ln w="38100">
          <a:solidFill>
            <a:srgbClr val="000000"/>
          </a:solidFill>
          <a:prstDash val="dash"/>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13</xdr:row>
      <xdr:rowOff>520700</xdr:rowOff>
    </xdr:from>
    <xdr:to>
      <xdr:col>0</xdr:col>
      <xdr:colOff>571500</xdr:colOff>
      <xdr:row>14</xdr:row>
      <xdr:rowOff>1663700</xdr:rowOff>
    </xdr:to>
    <xdr:sp macro="" textlink="">
      <xdr:nvSpPr>
        <xdr:cNvPr id="25315" name="Line 1">
          <a:extLst>
            <a:ext uri="{FF2B5EF4-FFF2-40B4-BE49-F238E27FC236}">
              <a16:creationId xmlns:a16="http://schemas.microsoft.com/office/drawing/2014/main" id="{63A9B065-391E-0320-A784-97AD62FA3BA1}"/>
            </a:ext>
          </a:extLst>
        </xdr:cNvPr>
        <xdr:cNvSpPr>
          <a:spLocks noChangeShapeType="1"/>
        </xdr:cNvSpPr>
      </xdr:nvSpPr>
      <xdr:spPr bwMode="auto">
        <a:xfrm flipV="1">
          <a:off x="571500" y="19824700"/>
          <a:ext cx="0" cy="3302000"/>
        </a:xfrm>
        <a:prstGeom prst="line">
          <a:avLst/>
        </a:prstGeom>
        <a:noFill/>
        <a:ln w="762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571500</xdr:colOff>
      <xdr:row>10</xdr:row>
      <xdr:rowOff>393700</xdr:rowOff>
    </xdr:from>
    <xdr:to>
      <xdr:col>0</xdr:col>
      <xdr:colOff>571500</xdr:colOff>
      <xdr:row>11</xdr:row>
      <xdr:rowOff>1524000</xdr:rowOff>
    </xdr:to>
    <xdr:sp macro="" textlink="">
      <xdr:nvSpPr>
        <xdr:cNvPr id="25316" name="Line 2">
          <a:extLst>
            <a:ext uri="{FF2B5EF4-FFF2-40B4-BE49-F238E27FC236}">
              <a16:creationId xmlns:a16="http://schemas.microsoft.com/office/drawing/2014/main" id="{DEB7EF83-9DCA-4163-4934-E9223D84B298}"/>
            </a:ext>
          </a:extLst>
        </xdr:cNvPr>
        <xdr:cNvSpPr>
          <a:spLocks noChangeShapeType="1"/>
        </xdr:cNvSpPr>
      </xdr:nvSpPr>
      <xdr:spPr bwMode="auto">
        <a:xfrm flipV="1">
          <a:off x="571500" y="13195300"/>
          <a:ext cx="0" cy="3187700"/>
        </a:xfrm>
        <a:prstGeom prst="line">
          <a:avLst/>
        </a:prstGeom>
        <a:noFill/>
        <a:ln w="762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1104900</xdr:colOff>
      <xdr:row>0</xdr:row>
      <xdr:rowOff>457200</xdr:rowOff>
    </xdr:from>
    <xdr:to>
      <xdr:col>9</xdr:col>
      <xdr:colOff>2095500</xdr:colOff>
      <xdr:row>0</xdr:row>
      <xdr:rowOff>469900</xdr:rowOff>
    </xdr:to>
    <xdr:sp macro="" textlink="">
      <xdr:nvSpPr>
        <xdr:cNvPr id="25317" name="Line 3">
          <a:extLst>
            <a:ext uri="{FF2B5EF4-FFF2-40B4-BE49-F238E27FC236}">
              <a16:creationId xmlns:a16="http://schemas.microsoft.com/office/drawing/2014/main" id="{EC213136-6262-E58E-C33B-0FB5246E038B}"/>
            </a:ext>
          </a:extLst>
        </xdr:cNvPr>
        <xdr:cNvSpPr>
          <a:spLocks noChangeShapeType="1"/>
        </xdr:cNvSpPr>
      </xdr:nvSpPr>
      <xdr:spPr bwMode="auto">
        <a:xfrm rot="5400000" flipV="1">
          <a:off x="20008850" y="-1365250"/>
          <a:ext cx="12700" cy="3657600"/>
        </a:xfrm>
        <a:prstGeom prst="line">
          <a:avLst/>
        </a:prstGeom>
        <a:noFill/>
        <a:ln w="762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609600</xdr:colOff>
      <xdr:row>0</xdr:row>
      <xdr:rowOff>419100</xdr:rowOff>
    </xdr:from>
    <xdr:to>
      <xdr:col>6</xdr:col>
      <xdr:colOff>1600200</xdr:colOff>
      <xdr:row>0</xdr:row>
      <xdr:rowOff>419100</xdr:rowOff>
    </xdr:to>
    <xdr:sp macro="" textlink="">
      <xdr:nvSpPr>
        <xdr:cNvPr id="25318" name="Line 4">
          <a:extLst>
            <a:ext uri="{FF2B5EF4-FFF2-40B4-BE49-F238E27FC236}">
              <a16:creationId xmlns:a16="http://schemas.microsoft.com/office/drawing/2014/main" id="{FD3CAA59-BB96-A785-C9AA-3F944A242938}"/>
            </a:ext>
          </a:extLst>
        </xdr:cNvPr>
        <xdr:cNvSpPr>
          <a:spLocks noChangeShapeType="1"/>
        </xdr:cNvSpPr>
      </xdr:nvSpPr>
      <xdr:spPr bwMode="auto">
        <a:xfrm rot="5400000" flipV="1">
          <a:off x="11518900" y="-1409700"/>
          <a:ext cx="0" cy="3657600"/>
        </a:xfrm>
        <a:prstGeom prst="line">
          <a:avLst/>
        </a:prstGeom>
        <a:noFill/>
        <a:ln w="762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2349500</xdr:colOff>
      <xdr:row>11</xdr:row>
      <xdr:rowOff>63500</xdr:rowOff>
    </xdr:from>
    <xdr:to>
      <xdr:col>8</xdr:col>
      <xdr:colOff>2476500</xdr:colOff>
      <xdr:row>11</xdr:row>
      <xdr:rowOff>1193800</xdr:rowOff>
    </xdr:to>
    <xdr:sp macro="" textlink="">
      <xdr:nvSpPr>
        <xdr:cNvPr id="24581" name="Oval 5">
          <a:extLst>
            <a:ext uri="{FF2B5EF4-FFF2-40B4-BE49-F238E27FC236}">
              <a16:creationId xmlns:a16="http://schemas.microsoft.com/office/drawing/2014/main" id="{6450F1BD-5CBA-CE73-329A-C2701D508E5F}"/>
            </a:ext>
          </a:extLst>
        </xdr:cNvPr>
        <xdr:cNvSpPr>
          <a:spLocks noChangeArrowheads="1"/>
        </xdr:cNvSpPr>
      </xdr:nvSpPr>
      <xdr:spPr bwMode="auto">
        <a:xfrm>
          <a:off x="16764000" y="14922500"/>
          <a:ext cx="2794000" cy="113030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45720" tIns="36576" rIns="45720" bIns="36576" anchor="ctr" upright="1"/>
        <a:lstStyle/>
        <a:p>
          <a:pPr algn="ctr" rtl="0">
            <a:defRPr sz="1000"/>
          </a:pPr>
          <a:r>
            <a:rPr lang="en-US" sz="2600" b="1" i="0" u="none" strike="noStrike" baseline="0">
              <a:solidFill>
                <a:srgbClr val="FFFFFF"/>
              </a:solidFill>
              <a:latin typeface="Arial" pitchFamily="2" charset="0"/>
              <a:cs typeface="Arial" pitchFamily="2" charset="0"/>
            </a:rPr>
            <a:t>FIS (ICT)</a:t>
          </a:r>
        </a:p>
      </xdr:txBody>
    </xdr:sp>
    <xdr:clientData/>
  </xdr:twoCellAnchor>
  <xdr:twoCellAnchor>
    <xdr:from>
      <xdr:col>7</xdr:col>
      <xdr:colOff>2540000</xdr:colOff>
      <xdr:row>11</xdr:row>
      <xdr:rowOff>1778000</xdr:rowOff>
    </xdr:from>
    <xdr:to>
      <xdr:col>8</xdr:col>
      <xdr:colOff>2654300</xdr:colOff>
      <xdr:row>12</xdr:row>
      <xdr:rowOff>520700</xdr:rowOff>
    </xdr:to>
    <xdr:sp macro="" textlink="">
      <xdr:nvSpPr>
        <xdr:cNvPr id="24582" name="Oval 6">
          <a:extLst>
            <a:ext uri="{FF2B5EF4-FFF2-40B4-BE49-F238E27FC236}">
              <a16:creationId xmlns:a16="http://schemas.microsoft.com/office/drawing/2014/main" id="{F03825C0-CA7A-FC1E-D193-97D4091677A1}"/>
            </a:ext>
          </a:extLst>
        </xdr:cNvPr>
        <xdr:cNvSpPr>
          <a:spLocks noChangeArrowheads="1"/>
        </xdr:cNvSpPr>
      </xdr:nvSpPr>
      <xdr:spPr bwMode="auto">
        <a:xfrm>
          <a:off x="16954500" y="16637000"/>
          <a:ext cx="2781300" cy="113030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45720" tIns="36576" rIns="45720" bIns="36576" anchor="ctr" upright="1"/>
        <a:lstStyle/>
        <a:p>
          <a:pPr algn="ctr" rtl="0">
            <a:defRPr sz="1000"/>
          </a:pPr>
          <a:r>
            <a:rPr lang="en-US" sz="2600" b="1" i="0" u="none" strike="noStrike" baseline="0">
              <a:solidFill>
                <a:srgbClr val="FFFFFF"/>
              </a:solidFill>
              <a:latin typeface="Arial" pitchFamily="2" charset="0"/>
              <a:cs typeface="Arial" pitchFamily="2" charset="0"/>
            </a:rPr>
            <a:t>FIS (Info)</a:t>
          </a:r>
        </a:p>
      </xdr:txBody>
    </xdr:sp>
    <xdr:clientData/>
  </xdr:twoCellAnchor>
  <xdr:twoCellAnchor>
    <xdr:from>
      <xdr:col>8</xdr:col>
      <xdr:colOff>1701800</xdr:colOff>
      <xdr:row>23</xdr:row>
      <xdr:rowOff>50800</xdr:rowOff>
    </xdr:from>
    <xdr:to>
      <xdr:col>11</xdr:col>
      <xdr:colOff>1092200</xdr:colOff>
      <xdr:row>24</xdr:row>
      <xdr:rowOff>1892300</xdr:rowOff>
    </xdr:to>
    <xdr:sp macro="" textlink="">
      <xdr:nvSpPr>
        <xdr:cNvPr id="24583" name="Oval 7">
          <a:extLst>
            <a:ext uri="{FF2B5EF4-FFF2-40B4-BE49-F238E27FC236}">
              <a16:creationId xmlns:a16="http://schemas.microsoft.com/office/drawing/2014/main" id="{CBA74A11-B651-1A74-4817-D4300C696EB0}"/>
            </a:ext>
          </a:extLst>
        </xdr:cNvPr>
        <xdr:cNvSpPr>
          <a:spLocks noChangeArrowheads="1"/>
        </xdr:cNvSpPr>
      </xdr:nvSpPr>
      <xdr:spPr bwMode="auto">
        <a:xfrm>
          <a:off x="18783300" y="25679400"/>
          <a:ext cx="4953000" cy="2006600"/>
        </a:xfrm>
        <a:prstGeom prst="ellipse">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45720" tIns="36576" rIns="45720" bIns="36576" anchor="ctr" upright="1"/>
        <a:lstStyle/>
        <a:p>
          <a:pPr algn="ctr" rtl="0">
            <a:defRPr sz="1000"/>
          </a:pPr>
          <a:r>
            <a:rPr lang="en-US" sz="2600" b="1" i="0" u="none" strike="noStrike" baseline="0">
              <a:solidFill>
                <a:srgbClr val="FFFFFF"/>
              </a:solidFill>
              <a:latin typeface="Arial" pitchFamily="2" charset="0"/>
              <a:cs typeface="Arial" pitchFamily="2" charset="0"/>
            </a:rPr>
            <a:t>Threat Actor (Asset Targetted)</a:t>
          </a:r>
        </a:p>
      </xdr:txBody>
    </xdr:sp>
    <xdr:clientData/>
  </xdr:twoCellAnchor>
  <xdr:twoCellAnchor>
    <xdr:from>
      <xdr:col>6</xdr:col>
      <xdr:colOff>1422400</xdr:colOff>
      <xdr:row>12</xdr:row>
      <xdr:rowOff>1181100</xdr:rowOff>
    </xdr:from>
    <xdr:to>
      <xdr:col>7</xdr:col>
      <xdr:colOff>1549400</xdr:colOff>
      <xdr:row>13</xdr:row>
      <xdr:rowOff>241300</xdr:rowOff>
    </xdr:to>
    <xdr:sp macro="" textlink="">
      <xdr:nvSpPr>
        <xdr:cNvPr id="24584" name="Oval 8">
          <a:extLst>
            <a:ext uri="{FF2B5EF4-FFF2-40B4-BE49-F238E27FC236}">
              <a16:creationId xmlns:a16="http://schemas.microsoft.com/office/drawing/2014/main" id="{D4F71F4F-0E8B-A85C-29FC-EFCAA5AC8E9E}"/>
            </a:ext>
          </a:extLst>
        </xdr:cNvPr>
        <xdr:cNvSpPr>
          <a:spLocks noChangeArrowheads="1"/>
        </xdr:cNvSpPr>
      </xdr:nvSpPr>
      <xdr:spPr bwMode="auto">
        <a:xfrm>
          <a:off x="13169900" y="18427700"/>
          <a:ext cx="2794000" cy="111760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45720" tIns="36576" rIns="45720" bIns="36576" anchor="ctr" upright="1"/>
        <a:lstStyle/>
        <a:p>
          <a:pPr algn="ctr" rtl="0">
            <a:defRPr sz="1000"/>
          </a:pPr>
          <a:r>
            <a:rPr lang="en-US" sz="2600" b="1" i="0" u="none" strike="noStrike" baseline="0">
              <a:solidFill>
                <a:srgbClr val="000000"/>
              </a:solidFill>
              <a:latin typeface="Arial" pitchFamily="2" charset="0"/>
              <a:cs typeface="Arial" pitchFamily="2" charset="0"/>
            </a:rPr>
            <a:t>NERE (Phys)</a:t>
          </a:r>
        </a:p>
      </xdr:txBody>
    </xdr:sp>
    <xdr:clientData/>
  </xdr:twoCellAnchor>
  <xdr:twoCellAnchor>
    <xdr:from>
      <xdr:col>7</xdr:col>
      <xdr:colOff>0</xdr:colOff>
      <xdr:row>11</xdr:row>
      <xdr:rowOff>2349500</xdr:rowOff>
    </xdr:from>
    <xdr:to>
      <xdr:col>8</xdr:col>
      <xdr:colOff>114300</xdr:colOff>
      <xdr:row>12</xdr:row>
      <xdr:rowOff>1092200</xdr:rowOff>
    </xdr:to>
    <xdr:sp macro="" textlink="">
      <xdr:nvSpPr>
        <xdr:cNvPr id="24585" name="Oval 9">
          <a:extLst>
            <a:ext uri="{FF2B5EF4-FFF2-40B4-BE49-F238E27FC236}">
              <a16:creationId xmlns:a16="http://schemas.microsoft.com/office/drawing/2014/main" id="{5D520E4C-757A-1313-7523-74A198BDCA61}"/>
            </a:ext>
          </a:extLst>
        </xdr:cNvPr>
        <xdr:cNvSpPr>
          <a:spLocks noChangeArrowheads="1"/>
        </xdr:cNvSpPr>
      </xdr:nvSpPr>
      <xdr:spPr bwMode="auto">
        <a:xfrm>
          <a:off x="14414500" y="17208500"/>
          <a:ext cx="2781300" cy="113030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22860" rIns="27432" bIns="22860" anchor="ctr" upright="1"/>
        <a:lstStyle/>
        <a:p>
          <a:pPr algn="ctr" rtl="0">
            <a:defRPr sz="1000"/>
          </a:pPr>
          <a:r>
            <a:rPr lang="en-US" sz="2600" b="1" i="0" u="none" strike="noStrike" baseline="0">
              <a:solidFill>
                <a:srgbClr val="000000"/>
              </a:solidFill>
              <a:latin typeface="Arial" pitchFamily="2" charset="0"/>
              <a:cs typeface="Arial" pitchFamily="2" charset="0"/>
            </a:rPr>
            <a:t>Terrorism (Phys)</a:t>
          </a:r>
        </a:p>
      </xdr:txBody>
    </xdr:sp>
    <xdr:clientData/>
  </xdr:twoCellAnchor>
  <xdr:twoCellAnchor>
    <xdr:from>
      <xdr:col>7</xdr:col>
      <xdr:colOff>647700</xdr:colOff>
      <xdr:row>12</xdr:row>
      <xdr:rowOff>1079500</xdr:rowOff>
    </xdr:from>
    <xdr:to>
      <xdr:col>8</xdr:col>
      <xdr:colOff>774700</xdr:colOff>
      <xdr:row>13</xdr:row>
      <xdr:rowOff>139700</xdr:rowOff>
    </xdr:to>
    <xdr:sp macro="" textlink="">
      <xdr:nvSpPr>
        <xdr:cNvPr id="24586" name="Oval 10">
          <a:extLst>
            <a:ext uri="{FF2B5EF4-FFF2-40B4-BE49-F238E27FC236}">
              <a16:creationId xmlns:a16="http://schemas.microsoft.com/office/drawing/2014/main" id="{FC98E8A0-331B-EB8F-F983-82E00321E985}"/>
            </a:ext>
          </a:extLst>
        </xdr:cNvPr>
        <xdr:cNvSpPr>
          <a:spLocks noChangeArrowheads="1"/>
        </xdr:cNvSpPr>
      </xdr:nvSpPr>
      <xdr:spPr bwMode="auto">
        <a:xfrm>
          <a:off x="15062200" y="18326100"/>
          <a:ext cx="2794000" cy="111760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22860" rIns="27432" bIns="22860" anchor="ctr" upright="1"/>
        <a:lstStyle/>
        <a:p>
          <a:pPr algn="ctr" rtl="0">
            <a:defRPr sz="1000"/>
          </a:pPr>
          <a:r>
            <a:rPr lang="en-US" sz="2600" b="1" i="0" u="none" strike="noStrike" baseline="0">
              <a:solidFill>
                <a:srgbClr val="000000"/>
              </a:solidFill>
              <a:latin typeface="Arial" pitchFamily="2" charset="0"/>
              <a:cs typeface="Arial" pitchFamily="2" charset="0"/>
            </a:rPr>
            <a:t>IMG (Info)</a:t>
          </a:r>
        </a:p>
      </xdr:txBody>
    </xdr:sp>
    <xdr:clientData/>
  </xdr:twoCellAnchor>
  <xdr:twoCellAnchor>
    <xdr:from>
      <xdr:col>6</xdr:col>
      <xdr:colOff>533400</xdr:colOff>
      <xdr:row>12</xdr:row>
      <xdr:rowOff>241300</xdr:rowOff>
    </xdr:from>
    <xdr:to>
      <xdr:col>7</xdr:col>
      <xdr:colOff>647700</xdr:colOff>
      <xdr:row>12</xdr:row>
      <xdr:rowOff>1358900</xdr:rowOff>
    </xdr:to>
    <xdr:sp macro="" textlink="">
      <xdr:nvSpPr>
        <xdr:cNvPr id="24587" name="Oval 11">
          <a:extLst>
            <a:ext uri="{FF2B5EF4-FFF2-40B4-BE49-F238E27FC236}">
              <a16:creationId xmlns:a16="http://schemas.microsoft.com/office/drawing/2014/main" id="{9A210C6C-1A4B-2B0E-E90F-DCF6D9337B2E}"/>
            </a:ext>
          </a:extLst>
        </xdr:cNvPr>
        <xdr:cNvSpPr>
          <a:spLocks noChangeArrowheads="1"/>
        </xdr:cNvSpPr>
      </xdr:nvSpPr>
      <xdr:spPr bwMode="auto">
        <a:xfrm>
          <a:off x="12280900" y="17487900"/>
          <a:ext cx="2781300" cy="111760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36576" tIns="27432" rIns="36576" bIns="27432" anchor="ctr" upright="1"/>
        <a:lstStyle/>
        <a:p>
          <a:pPr algn="ctr" rtl="0">
            <a:defRPr sz="1000"/>
          </a:pPr>
          <a:r>
            <a:rPr lang="en-US" sz="2000" b="1" i="0" u="none" strike="noStrike" baseline="0">
              <a:solidFill>
                <a:srgbClr val="FFFFFF"/>
              </a:solidFill>
              <a:latin typeface="Arial" pitchFamily="2" charset="0"/>
              <a:cs typeface="Arial" pitchFamily="2" charset="0"/>
            </a:rPr>
            <a:t>Disaffected Staff (Info)</a:t>
          </a:r>
        </a:p>
      </xdr:txBody>
    </xdr:sp>
    <xdr:clientData/>
  </xdr:twoCellAnchor>
  <xdr:twoCellAnchor>
    <xdr:from>
      <xdr:col>7</xdr:col>
      <xdr:colOff>177800</xdr:colOff>
      <xdr:row>13</xdr:row>
      <xdr:rowOff>139700</xdr:rowOff>
    </xdr:from>
    <xdr:to>
      <xdr:col>8</xdr:col>
      <xdr:colOff>292100</xdr:colOff>
      <xdr:row>13</xdr:row>
      <xdr:rowOff>1270000</xdr:rowOff>
    </xdr:to>
    <xdr:sp macro="" textlink="">
      <xdr:nvSpPr>
        <xdr:cNvPr id="24589" name="Oval 13">
          <a:extLst>
            <a:ext uri="{FF2B5EF4-FFF2-40B4-BE49-F238E27FC236}">
              <a16:creationId xmlns:a16="http://schemas.microsoft.com/office/drawing/2014/main" id="{024B5FE3-25BB-CFF7-806D-9ECC47C25F76}"/>
            </a:ext>
          </a:extLst>
        </xdr:cNvPr>
        <xdr:cNvSpPr>
          <a:spLocks noChangeArrowheads="1"/>
        </xdr:cNvSpPr>
      </xdr:nvSpPr>
      <xdr:spPr bwMode="auto">
        <a:xfrm>
          <a:off x="14592300" y="19443700"/>
          <a:ext cx="2781300" cy="113030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22860" rIns="27432" bIns="22860" anchor="ctr" upright="1"/>
        <a:lstStyle/>
        <a:p>
          <a:pPr algn="ctr" rtl="0">
            <a:defRPr sz="1000"/>
          </a:pPr>
          <a:r>
            <a:rPr lang="en-US" sz="2600" b="1" i="0" u="none" strike="noStrike" baseline="0">
              <a:solidFill>
                <a:srgbClr val="FFFFFF"/>
              </a:solidFill>
              <a:latin typeface="Arial" pitchFamily="2" charset="0"/>
              <a:cs typeface="Arial" pitchFamily="2" charset="0"/>
            </a:rPr>
            <a:t>Violence (People)</a:t>
          </a:r>
        </a:p>
      </xdr:txBody>
    </xdr:sp>
    <xdr:clientData/>
  </xdr:twoCellAnchor>
  <xdr:twoCellAnchor>
    <xdr:from>
      <xdr:col>6</xdr:col>
      <xdr:colOff>50800</xdr:colOff>
      <xdr:row>13</xdr:row>
      <xdr:rowOff>165100</xdr:rowOff>
    </xdr:from>
    <xdr:to>
      <xdr:col>7</xdr:col>
      <xdr:colOff>177800</xdr:colOff>
      <xdr:row>13</xdr:row>
      <xdr:rowOff>1295400</xdr:rowOff>
    </xdr:to>
    <xdr:sp macro="" textlink="">
      <xdr:nvSpPr>
        <xdr:cNvPr id="24591" name="Oval 15">
          <a:extLst>
            <a:ext uri="{FF2B5EF4-FFF2-40B4-BE49-F238E27FC236}">
              <a16:creationId xmlns:a16="http://schemas.microsoft.com/office/drawing/2014/main" id="{A6344AE2-23F9-2EB4-2545-AEBED467EF47}"/>
            </a:ext>
          </a:extLst>
        </xdr:cNvPr>
        <xdr:cNvSpPr>
          <a:spLocks noChangeArrowheads="1"/>
        </xdr:cNvSpPr>
      </xdr:nvSpPr>
      <xdr:spPr bwMode="auto">
        <a:xfrm>
          <a:off x="11798300" y="19469100"/>
          <a:ext cx="2794000" cy="113030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22860" rIns="27432" bIns="22860" anchor="ctr" upright="1"/>
        <a:lstStyle/>
        <a:p>
          <a:pPr algn="ctr" rtl="0">
            <a:defRPr sz="1000"/>
          </a:pPr>
          <a:r>
            <a:rPr lang="en-US" sz="2600" b="1" i="0" u="none" strike="noStrike" baseline="0">
              <a:solidFill>
                <a:srgbClr val="FFFFFF"/>
              </a:solidFill>
              <a:latin typeface="Arial" pitchFamily="2" charset="0"/>
              <a:cs typeface="Arial" pitchFamily="2" charset="0"/>
            </a:rPr>
            <a:t>Theft-Ext. (Phys)</a:t>
          </a:r>
        </a:p>
      </xdr:txBody>
    </xdr:sp>
    <xdr:clientData/>
  </xdr:twoCellAnchor>
  <xdr:twoCellAnchor>
    <xdr:from>
      <xdr:col>5</xdr:col>
      <xdr:colOff>1943100</xdr:colOff>
      <xdr:row>12</xdr:row>
      <xdr:rowOff>1104900</xdr:rowOff>
    </xdr:from>
    <xdr:to>
      <xdr:col>6</xdr:col>
      <xdr:colOff>2057400</xdr:colOff>
      <xdr:row>13</xdr:row>
      <xdr:rowOff>165100</xdr:rowOff>
    </xdr:to>
    <xdr:sp macro="" textlink="">
      <xdr:nvSpPr>
        <xdr:cNvPr id="24592" name="Oval 16">
          <a:extLst>
            <a:ext uri="{FF2B5EF4-FFF2-40B4-BE49-F238E27FC236}">
              <a16:creationId xmlns:a16="http://schemas.microsoft.com/office/drawing/2014/main" id="{7662518F-F2F9-B021-8D72-9E04E21D02C9}"/>
            </a:ext>
          </a:extLst>
        </xdr:cNvPr>
        <xdr:cNvSpPr>
          <a:spLocks noChangeArrowheads="1"/>
        </xdr:cNvSpPr>
      </xdr:nvSpPr>
      <xdr:spPr bwMode="auto">
        <a:xfrm>
          <a:off x="11023600" y="18351500"/>
          <a:ext cx="2781300" cy="111760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22860" rIns="27432" bIns="22860" anchor="ctr" upright="1"/>
        <a:lstStyle/>
        <a:p>
          <a:pPr algn="ctr" rtl="0">
            <a:defRPr sz="1000"/>
          </a:pPr>
          <a:r>
            <a:rPr lang="en-US" sz="2600" b="1" i="0" u="none" strike="noStrike" baseline="0">
              <a:solidFill>
                <a:srgbClr val="FFFFFF"/>
              </a:solidFill>
              <a:latin typeface="Arial" pitchFamily="2" charset="0"/>
              <a:cs typeface="Arial" pitchFamily="2" charset="0"/>
            </a:rPr>
            <a:t>Theft-Int. (Phys)</a:t>
          </a:r>
        </a:p>
      </xdr:txBody>
    </xdr:sp>
    <xdr:clientData/>
  </xdr:twoCellAnchor>
  <xdr:twoCellAnchor>
    <xdr:from>
      <xdr:col>10</xdr:col>
      <xdr:colOff>139700</xdr:colOff>
      <xdr:row>17</xdr:row>
      <xdr:rowOff>165100</xdr:rowOff>
    </xdr:from>
    <xdr:to>
      <xdr:col>13</xdr:col>
      <xdr:colOff>863600</xdr:colOff>
      <xdr:row>24</xdr:row>
      <xdr:rowOff>342900</xdr:rowOff>
    </xdr:to>
    <xdr:sp macro="" textlink="">
      <xdr:nvSpPr>
        <xdr:cNvPr id="24593" name="Oval 17">
          <a:extLst>
            <a:ext uri="{FF2B5EF4-FFF2-40B4-BE49-F238E27FC236}">
              <a16:creationId xmlns:a16="http://schemas.microsoft.com/office/drawing/2014/main" id="{05D5BF05-E327-BD50-FAE4-F530A7E08E2E}"/>
            </a:ext>
          </a:extLst>
        </xdr:cNvPr>
        <xdr:cNvSpPr>
          <a:spLocks noChangeArrowheads="1"/>
        </xdr:cNvSpPr>
      </xdr:nvSpPr>
      <xdr:spPr bwMode="auto">
        <a:xfrm>
          <a:off x="22555200" y="24180800"/>
          <a:ext cx="4965700" cy="1955800"/>
        </a:xfrm>
        <a:prstGeom prst="ellipse">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22860" rIns="27432" bIns="22860" anchor="ctr" upright="1"/>
        <a:lstStyle/>
        <a:p>
          <a:pPr algn="ctr" rtl="0">
            <a:defRPr sz="1000"/>
          </a:pPr>
          <a:r>
            <a:rPr lang="en-US" sz="2600" b="1" i="0" u="none" strike="noStrike" baseline="0">
              <a:solidFill>
                <a:srgbClr val="FFFFFF"/>
              </a:solidFill>
              <a:latin typeface="Arial" pitchFamily="2" charset="0"/>
              <a:cs typeface="Arial" pitchFamily="2" charset="0"/>
            </a:rPr>
            <a:t>Threat Actor (Asset Targetted)</a:t>
          </a:r>
        </a:p>
      </xdr:txBody>
    </xdr:sp>
    <xdr:clientData/>
  </xdr:twoCellAnchor>
  <xdr:twoCellAnchor>
    <xdr:from>
      <xdr:col>5</xdr:col>
      <xdr:colOff>1816100</xdr:colOff>
      <xdr:row>11</xdr:row>
      <xdr:rowOff>1638300</xdr:rowOff>
    </xdr:from>
    <xdr:to>
      <xdr:col>6</xdr:col>
      <xdr:colOff>1943100</xdr:colOff>
      <xdr:row>12</xdr:row>
      <xdr:rowOff>368300</xdr:rowOff>
    </xdr:to>
    <xdr:sp macro="" textlink="">
      <xdr:nvSpPr>
        <xdr:cNvPr id="24594" name="Oval 18">
          <a:extLst>
            <a:ext uri="{FF2B5EF4-FFF2-40B4-BE49-F238E27FC236}">
              <a16:creationId xmlns:a16="http://schemas.microsoft.com/office/drawing/2014/main" id="{944D5EA0-DDD2-0420-7777-59BEAF51205D}"/>
            </a:ext>
          </a:extLst>
        </xdr:cNvPr>
        <xdr:cNvSpPr>
          <a:spLocks noChangeArrowheads="1"/>
        </xdr:cNvSpPr>
      </xdr:nvSpPr>
      <xdr:spPr bwMode="auto">
        <a:xfrm>
          <a:off x="10896600" y="16497300"/>
          <a:ext cx="2794000" cy="111760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18288" rIns="27432" bIns="18288" anchor="ctr" upright="1"/>
        <a:lstStyle/>
        <a:p>
          <a:pPr algn="ctr" rtl="0">
            <a:defRPr sz="1000"/>
          </a:pPr>
          <a:r>
            <a:rPr lang="en-US" sz="2000" b="1" i="0" u="none" strike="noStrike" baseline="0">
              <a:solidFill>
                <a:srgbClr val="FFFFFF"/>
              </a:solidFill>
              <a:latin typeface="Arial" pitchFamily="2" charset="0"/>
              <a:cs typeface="Arial" pitchFamily="2" charset="0"/>
            </a:rPr>
            <a:t>Maverick Ind. (People)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13</xdr:row>
      <xdr:rowOff>520700</xdr:rowOff>
    </xdr:from>
    <xdr:to>
      <xdr:col>0</xdr:col>
      <xdr:colOff>571500</xdr:colOff>
      <xdr:row>14</xdr:row>
      <xdr:rowOff>1663700</xdr:rowOff>
    </xdr:to>
    <xdr:sp macro="" textlink="">
      <xdr:nvSpPr>
        <xdr:cNvPr id="4557" name="Line 1">
          <a:extLst>
            <a:ext uri="{FF2B5EF4-FFF2-40B4-BE49-F238E27FC236}">
              <a16:creationId xmlns:a16="http://schemas.microsoft.com/office/drawing/2014/main" id="{DB0F3E85-D4EE-9492-189C-91E10E9A1C84}"/>
            </a:ext>
          </a:extLst>
        </xdr:cNvPr>
        <xdr:cNvSpPr>
          <a:spLocks noChangeShapeType="1"/>
        </xdr:cNvSpPr>
      </xdr:nvSpPr>
      <xdr:spPr bwMode="auto">
        <a:xfrm flipV="1">
          <a:off x="571500" y="19824700"/>
          <a:ext cx="0" cy="3302000"/>
        </a:xfrm>
        <a:prstGeom prst="line">
          <a:avLst/>
        </a:prstGeom>
        <a:noFill/>
        <a:ln w="762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571500</xdr:colOff>
      <xdr:row>10</xdr:row>
      <xdr:rowOff>393700</xdr:rowOff>
    </xdr:from>
    <xdr:to>
      <xdr:col>0</xdr:col>
      <xdr:colOff>571500</xdr:colOff>
      <xdr:row>11</xdr:row>
      <xdr:rowOff>1524000</xdr:rowOff>
    </xdr:to>
    <xdr:sp macro="" textlink="">
      <xdr:nvSpPr>
        <xdr:cNvPr id="4558" name="Line 2">
          <a:extLst>
            <a:ext uri="{FF2B5EF4-FFF2-40B4-BE49-F238E27FC236}">
              <a16:creationId xmlns:a16="http://schemas.microsoft.com/office/drawing/2014/main" id="{C029A591-6174-5FAF-BFDF-19057FD6E1F0}"/>
            </a:ext>
          </a:extLst>
        </xdr:cNvPr>
        <xdr:cNvSpPr>
          <a:spLocks noChangeShapeType="1"/>
        </xdr:cNvSpPr>
      </xdr:nvSpPr>
      <xdr:spPr bwMode="auto">
        <a:xfrm flipV="1">
          <a:off x="571500" y="13195300"/>
          <a:ext cx="0" cy="3187700"/>
        </a:xfrm>
        <a:prstGeom prst="line">
          <a:avLst/>
        </a:prstGeom>
        <a:noFill/>
        <a:ln w="762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1104900</xdr:colOff>
      <xdr:row>0</xdr:row>
      <xdr:rowOff>457200</xdr:rowOff>
    </xdr:from>
    <xdr:to>
      <xdr:col>9</xdr:col>
      <xdr:colOff>2095500</xdr:colOff>
      <xdr:row>0</xdr:row>
      <xdr:rowOff>469900</xdr:rowOff>
    </xdr:to>
    <xdr:sp macro="" textlink="">
      <xdr:nvSpPr>
        <xdr:cNvPr id="4559" name="Line 3">
          <a:extLst>
            <a:ext uri="{FF2B5EF4-FFF2-40B4-BE49-F238E27FC236}">
              <a16:creationId xmlns:a16="http://schemas.microsoft.com/office/drawing/2014/main" id="{81E0E032-28A6-78C5-A927-2AEDB69E0ED5}"/>
            </a:ext>
          </a:extLst>
        </xdr:cNvPr>
        <xdr:cNvSpPr>
          <a:spLocks noChangeShapeType="1"/>
        </xdr:cNvSpPr>
      </xdr:nvSpPr>
      <xdr:spPr bwMode="auto">
        <a:xfrm rot="5400000" flipV="1">
          <a:off x="20008850" y="-1365250"/>
          <a:ext cx="12700" cy="3657600"/>
        </a:xfrm>
        <a:prstGeom prst="line">
          <a:avLst/>
        </a:prstGeom>
        <a:noFill/>
        <a:ln w="762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609600</xdr:colOff>
      <xdr:row>0</xdr:row>
      <xdr:rowOff>419100</xdr:rowOff>
    </xdr:from>
    <xdr:to>
      <xdr:col>6</xdr:col>
      <xdr:colOff>1600200</xdr:colOff>
      <xdr:row>0</xdr:row>
      <xdr:rowOff>419100</xdr:rowOff>
    </xdr:to>
    <xdr:sp macro="" textlink="">
      <xdr:nvSpPr>
        <xdr:cNvPr id="4560" name="Line 4">
          <a:extLst>
            <a:ext uri="{FF2B5EF4-FFF2-40B4-BE49-F238E27FC236}">
              <a16:creationId xmlns:a16="http://schemas.microsoft.com/office/drawing/2014/main" id="{F5D55324-79C4-65E7-ECD9-0DBD0DD6348F}"/>
            </a:ext>
          </a:extLst>
        </xdr:cNvPr>
        <xdr:cNvSpPr>
          <a:spLocks noChangeShapeType="1"/>
        </xdr:cNvSpPr>
      </xdr:nvSpPr>
      <xdr:spPr bwMode="auto">
        <a:xfrm rot="5400000" flipV="1">
          <a:off x="11518900" y="-1409700"/>
          <a:ext cx="0" cy="3657600"/>
        </a:xfrm>
        <a:prstGeom prst="line">
          <a:avLst/>
        </a:prstGeom>
        <a:noFill/>
        <a:ln w="762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266700</xdr:colOff>
      <xdr:row>4</xdr:row>
      <xdr:rowOff>203200</xdr:rowOff>
    </xdr:from>
    <xdr:to>
      <xdr:col>2</xdr:col>
      <xdr:colOff>2019300</xdr:colOff>
      <xdr:row>4</xdr:row>
      <xdr:rowOff>203200</xdr:rowOff>
    </xdr:to>
    <xdr:grpSp>
      <xdr:nvGrpSpPr>
        <xdr:cNvPr id="33021" name="Group 1">
          <a:extLst>
            <a:ext uri="{FF2B5EF4-FFF2-40B4-BE49-F238E27FC236}">
              <a16:creationId xmlns:a16="http://schemas.microsoft.com/office/drawing/2014/main" id="{7AD55780-14E3-5B6E-4731-48E7DE24FA85}"/>
            </a:ext>
          </a:extLst>
        </xdr:cNvPr>
        <xdr:cNvGrpSpPr>
          <a:grpSpLocks/>
        </xdr:cNvGrpSpPr>
      </xdr:nvGrpSpPr>
      <xdr:grpSpPr bwMode="auto">
        <a:xfrm>
          <a:off x="944033" y="4588933"/>
          <a:ext cx="4038600" cy="0"/>
          <a:chOff x="79" y="439"/>
          <a:chExt cx="357" cy="1"/>
        </a:xfrm>
      </xdr:grpSpPr>
      <xdr:sp macro="" textlink="">
        <xdr:nvSpPr>
          <xdr:cNvPr id="33042" name="Line 2">
            <a:extLst>
              <a:ext uri="{FF2B5EF4-FFF2-40B4-BE49-F238E27FC236}">
                <a16:creationId xmlns:a16="http://schemas.microsoft.com/office/drawing/2014/main" id="{6155E270-9B11-4548-089B-BF931F6CBC43}"/>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3043" name="Line 3">
            <a:extLst>
              <a:ext uri="{FF2B5EF4-FFF2-40B4-BE49-F238E27FC236}">
                <a16:creationId xmlns:a16="http://schemas.microsoft.com/office/drawing/2014/main" id="{41A235AA-FA93-BFD2-25E9-72E292818FB4}"/>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0</xdr:col>
      <xdr:colOff>330200</xdr:colOff>
      <xdr:row>2</xdr:row>
      <xdr:rowOff>127000</xdr:rowOff>
    </xdr:from>
    <xdr:to>
      <xdr:col>0</xdr:col>
      <xdr:colOff>342900</xdr:colOff>
      <xdr:row>3</xdr:row>
      <xdr:rowOff>1676400</xdr:rowOff>
    </xdr:to>
    <xdr:grpSp>
      <xdr:nvGrpSpPr>
        <xdr:cNvPr id="33022" name="Group 4">
          <a:extLst>
            <a:ext uri="{FF2B5EF4-FFF2-40B4-BE49-F238E27FC236}">
              <a16:creationId xmlns:a16="http://schemas.microsoft.com/office/drawing/2014/main" id="{BCBCA23C-2A20-623C-0222-8E553F284A3C}"/>
            </a:ext>
          </a:extLst>
        </xdr:cNvPr>
        <xdr:cNvGrpSpPr>
          <a:grpSpLocks/>
        </xdr:cNvGrpSpPr>
      </xdr:nvGrpSpPr>
      <xdr:grpSpPr bwMode="auto">
        <a:xfrm rot="-5400000">
          <a:off x="-1420284" y="2334684"/>
          <a:ext cx="3513667" cy="12700"/>
          <a:chOff x="79" y="439"/>
          <a:chExt cx="357" cy="1"/>
        </a:xfrm>
      </xdr:grpSpPr>
      <xdr:sp macro="" textlink="">
        <xdr:nvSpPr>
          <xdr:cNvPr id="33040" name="Line 5">
            <a:extLst>
              <a:ext uri="{FF2B5EF4-FFF2-40B4-BE49-F238E27FC236}">
                <a16:creationId xmlns:a16="http://schemas.microsoft.com/office/drawing/2014/main" id="{7E7A01F3-A14B-147D-147B-A23795B936DA}"/>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3041" name="Line 6">
            <a:extLst>
              <a:ext uri="{FF2B5EF4-FFF2-40B4-BE49-F238E27FC236}">
                <a16:creationId xmlns:a16="http://schemas.microsoft.com/office/drawing/2014/main" id="{1F9D572C-3EAB-AE9B-F3B3-67BCD7705A5A}"/>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127000</xdr:colOff>
      <xdr:row>2</xdr:row>
      <xdr:rowOff>1028700</xdr:rowOff>
    </xdr:from>
    <xdr:to>
      <xdr:col>12</xdr:col>
      <xdr:colOff>127000</xdr:colOff>
      <xdr:row>3</xdr:row>
      <xdr:rowOff>479473</xdr:rowOff>
    </xdr:to>
    <xdr:sp macro="" textlink="">
      <xdr:nvSpPr>
        <xdr:cNvPr id="3079" name="AutoShape 7">
          <a:extLst>
            <a:ext uri="{FF2B5EF4-FFF2-40B4-BE49-F238E27FC236}">
              <a16:creationId xmlns:a16="http://schemas.microsoft.com/office/drawing/2014/main" id="{C1855972-1100-F4D8-3D1C-FFD3876A7ADF}"/>
            </a:ext>
          </a:extLst>
        </xdr:cNvPr>
        <xdr:cNvSpPr>
          <a:spLocks noChangeArrowheads="1"/>
        </xdr:cNvSpPr>
      </xdr:nvSpPr>
      <xdr:spPr bwMode="auto">
        <a:xfrm>
          <a:off x="11163300" y="1485900"/>
          <a:ext cx="1828800" cy="1400175"/>
        </a:xfrm>
        <a:prstGeom prst="irregularSeal1">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en-AU" sz="1000" b="1" i="0" strike="noStrike">
              <a:solidFill>
                <a:srgbClr val="008000"/>
              </a:solidFill>
              <a:latin typeface="Arial Narrow"/>
            </a:rPr>
            <a:t>Place in Chosen Quadrant</a:t>
          </a:r>
        </a:p>
      </xdr:txBody>
    </xdr:sp>
    <xdr:clientData/>
  </xdr:twoCellAnchor>
  <xdr:twoCellAnchor>
    <xdr:from>
      <xdr:col>6</xdr:col>
      <xdr:colOff>266700</xdr:colOff>
      <xdr:row>4</xdr:row>
      <xdr:rowOff>203200</xdr:rowOff>
    </xdr:from>
    <xdr:to>
      <xdr:col>7</xdr:col>
      <xdr:colOff>2019300</xdr:colOff>
      <xdr:row>4</xdr:row>
      <xdr:rowOff>203200</xdr:rowOff>
    </xdr:to>
    <xdr:grpSp>
      <xdr:nvGrpSpPr>
        <xdr:cNvPr id="33024" name="Group 8">
          <a:extLst>
            <a:ext uri="{FF2B5EF4-FFF2-40B4-BE49-F238E27FC236}">
              <a16:creationId xmlns:a16="http://schemas.microsoft.com/office/drawing/2014/main" id="{014B004D-F289-ADDD-F9DF-55B49ABF3C9F}"/>
            </a:ext>
          </a:extLst>
        </xdr:cNvPr>
        <xdr:cNvGrpSpPr>
          <a:grpSpLocks/>
        </xdr:cNvGrpSpPr>
      </xdr:nvGrpSpPr>
      <xdr:grpSpPr bwMode="auto">
        <a:xfrm>
          <a:off x="7548033" y="4588933"/>
          <a:ext cx="4038600" cy="0"/>
          <a:chOff x="79" y="439"/>
          <a:chExt cx="357" cy="1"/>
        </a:xfrm>
      </xdr:grpSpPr>
      <xdr:sp macro="" textlink="">
        <xdr:nvSpPr>
          <xdr:cNvPr id="33038" name="Line 9">
            <a:extLst>
              <a:ext uri="{FF2B5EF4-FFF2-40B4-BE49-F238E27FC236}">
                <a16:creationId xmlns:a16="http://schemas.microsoft.com/office/drawing/2014/main" id="{C8279EE2-67F6-940C-A643-93B7CDC3B031}"/>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3039" name="Line 10">
            <a:extLst>
              <a:ext uri="{FF2B5EF4-FFF2-40B4-BE49-F238E27FC236}">
                <a16:creationId xmlns:a16="http://schemas.microsoft.com/office/drawing/2014/main" id="{2CAD4CA6-E04B-38B8-E43D-AF57DBF9B6BB}"/>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342900</xdr:colOff>
      <xdr:row>2</xdr:row>
      <xdr:rowOff>114300</xdr:rowOff>
    </xdr:from>
    <xdr:to>
      <xdr:col>5</xdr:col>
      <xdr:colOff>342900</xdr:colOff>
      <xdr:row>3</xdr:row>
      <xdr:rowOff>1816100</xdr:rowOff>
    </xdr:to>
    <xdr:grpSp>
      <xdr:nvGrpSpPr>
        <xdr:cNvPr id="33025" name="Group 11">
          <a:extLst>
            <a:ext uri="{FF2B5EF4-FFF2-40B4-BE49-F238E27FC236}">
              <a16:creationId xmlns:a16="http://schemas.microsoft.com/office/drawing/2014/main" id="{0053458E-E2B5-248C-DE55-E04692BFDF08}"/>
            </a:ext>
          </a:extLst>
        </xdr:cNvPr>
        <xdr:cNvGrpSpPr>
          <a:grpSpLocks/>
        </xdr:cNvGrpSpPr>
      </xdr:nvGrpSpPr>
      <xdr:grpSpPr bwMode="auto">
        <a:xfrm>
          <a:off x="6946900" y="571500"/>
          <a:ext cx="0" cy="3666067"/>
          <a:chOff x="644" y="69"/>
          <a:chExt cx="1" cy="385"/>
        </a:xfrm>
      </xdr:grpSpPr>
      <xdr:sp macro="" textlink="">
        <xdr:nvSpPr>
          <xdr:cNvPr id="33036" name="Line 12">
            <a:extLst>
              <a:ext uri="{FF2B5EF4-FFF2-40B4-BE49-F238E27FC236}">
                <a16:creationId xmlns:a16="http://schemas.microsoft.com/office/drawing/2014/main" id="{7E46C01A-447A-6EF1-237C-052EE07038F3}"/>
              </a:ext>
            </a:extLst>
          </xdr:cNvPr>
          <xdr:cNvSpPr>
            <a:spLocks noChangeShapeType="1"/>
          </xdr:cNvSpPr>
        </xdr:nvSpPr>
        <xdr:spPr bwMode="auto">
          <a:xfrm rot="-5400000">
            <a:off x="584" y="394"/>
            <a:ext cx="121"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3037" name="Line 13">
            <a:extLst>
              <a:ext uri="{FF2B5EF4-FFF2-40B4-BE49-F238E27FC236}">
                <a16:creationId xmlns:a16="http://schemas.microsoft.com/office/drawing/2014/main" id="{EDB2F595-4D6B-B70E-77AA-7AB2F06048BC}"/>
              </a:ext>
            </a:extLst>
          </xdr:cNvPr>
          <xdr:cNvSpPr>
            <a:spLocks noChangeShapeType="1"/>
          </xdr:cNvSpPr>
        </xdr:nvSpPr>
        <xdr:spPr bwMode="auto">
          <a:xfrm rot="-5400000">
            <a:off x="583" y="130"/>
            <a:ext cx="121"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xdr:col>
      <xdr:colOff>266700</xdr:colOff>
      <xdr:row>18</xdr:row>
      <xdr:rowOff>203200</xdr:rowOff>
    </xdr:from>
    <xdr:to>
      <xdr:col>2</xdr:col>
      <xdr:colOff>2019300</xdr:colOff>
      <xdr:row>18</xdr:row>
      <xdr:rowOff>203200</xdr:rowOff>
    </xdr:to>
    <xdr:grpSp>
      <xdr:nvGrpSpPr>
        <xdr:cNvPr id="33026" name="Group 14">
          <a:extLst>
            <a:ext uri="{FF2B5EF4-FFF2-40B4-BE49-F238E27FC236}">
              <a16:creationId xmlns:a16="http://schemas.microsoft.com/office/drawing/2014/main" id="{058B82CE-9065-0035-B03E-B4C5C05E502D}"/>
            </a:ext>
          </a:extLst>
        </xdr:cNvPr>
        <xdr:cNvGrpSpPr>
          <a:grpSpLocks/>
        </xdr:cNvGrpSpPr>
      </xdr:nvGrpSpPr>
      <xdr:grpSpPr bwMode="auto">
        <a:xfrm>
          <a:off x="944033" y="10532533"/>
          <a:ext cx="4038600" cy="0"/>
          <a:chOff x="79" y="439"/>
          <a:chExt cx="357" cy="1"/>
        </a:xfrm>
      </xdr:grpSpPr>
      <xdr:sp macro="" textlink="">
        <xdr:nvSpPr>
          <xdr:cNvPr id="33034" name="Line 15">
            <a:extLst>
              <a:ext uri="{FF2B5EF4-FFF2-40B4-BE49-F238E27FC236}">
                <a16:creationId xmlns:a16="http://schemas.microsoft.com/office/drawing/2014/main" id="{85A022DF-BE1E-58CC-25CD-BC4FB992C372}"/>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3035" name="Line 16">
            <a:extLst>
              <a:ext uri="{FF2B5EF4-FFF2-40B4-BE49-F238E27FC236}">
                <a16:creationId xmlns:a16="http://schemas.microsoft.com/office/drawing/2014/main" id="{38CF644A-FC73-7960-EC5B-DFA7AFC69468}"/>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0</xdr:col>
      <xdr:colOff>330200</xdr:colOff>
      <xdr:row>16</xdr:row>
      <xdr:rowOff>114300</xdr:rowOff>
    </xdr:from>
    <xdr:to>
      <xdr:col>0</xdr:col>
      <xdr:colOff>342900</xdr:colOff>
      <xdr:row>17</xdr:row>
      <xdr:rowOff>1574800</xdr:rowOff>
    </xdr:to>
    <xdr:grpSp>
      <xdr:nvGrpSpPr>
        <xdr:cNvPr id="33027" name="Group 17">
          <a:extLst>
            <a:ext uri="{FF2B5EF4-FFF2-40B4-BE49-F238E27FC236}">
              <a16:creationId xmlns:a16="http://schemas.microsoft.com/office/drawing/2014/main" id="{8AEAD683-F096-88E8-4DF8-C0736B558704}"/>
            </a:ext>
          </a:extLst>
        </xdr:cNvPr>
        <xdr:cNvGrpSpPr>
          <a:grpSpLocks/>
        </xdr:cNvGrpSpPr>
      </xdr:nvGrpSpPr>
      <xdr:grpSpPr bwMode="auto">
        <a:xfrm rot="-5400000">
          <a:off x="-1172634" y="8373534"/>
          <a:ext cx="3018367" cy="12700"/>
          <a:chOff x="79" y="439"/>
          <a:chExt cx="357" cy="1"/>
        </a:xfrm>
      </xdr:grpSpPr>
      <xdr:sp macro="" textlink="">
        <xdr:nvSpPr>
          <xdr:cNvPr id="33032" name="Line 18">
            <a:extLst>
              <a:ext uri="{FF2B5EF4-FFF2-40B4-BE49-F238E27FC236}">
                <a16:creationId xmlns:a16="http://schemas.microsoft.com/office/drawing/2014/main" id="{6B160E8F-612B-1DC8-6E9D-9A1370481890}"/>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3033" name="Line 19">
            <a:extLst>
              <a:ext uri="{FF2B5EF4-FFF2-40B4-BE49-F238E27FC236}">
                <a16:creationId xmlns:a16="http://schemas.microsoft.com/office/drawing/2014/main" id="{A21D2C02-27A0-E2FF-472D-BD84C140841C}"/>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xdr:col>
      <xdr:colOff>914400</xdr:colOff>
      <xdr:row>17</xdr:row>
      <xdr:rowOff>736600</xdr:rowOff>
    </xdr:from>
    <xdr:to>
      <xdr:col>1</xdr:col>
      <xdr:colOff>2189894</xdr:colOff>
      <xdr:row>17</xdr:row>
      <xdr:rowOff>1739900</xdr:rowOff>
    </xdr:to>
    <xdr:sp macro="" textlink="">
      <xdr:nvSpPr>
        <xdr:cNvPr id="3092" name="AutoShape 20">
          <a:extLst>
            <a:ext uri="{FF2B5EF4-FFF2-40B4-BE49-F238E27FC236}">
              <a16:creationId xmlns:a16="http://schemas.microsoft.com/office/drawing/2014/main" id="{A171D10A-4B56-3D6D-746E-9D05B912406B}"/>
            </a:ext>
          </a:extLst>
        </xdr:cNvPr>
        <xdr:cNvSpPr>
          <a:spLocks noChangeArrowheads="1"/>
        </xdr:cNvSpPr>
      </xdr:nvSpPr>
      <xdr:spPr bwMode="auto">
        <a:xfrm>
          <a:off x="1409700" y="9010650"/>
          <a:ext cx="1123950" cy="990600"/>
        </a:xfrm>
        <a:prstGeom prst="irregularSeal1">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en-AU" sz="1000" b="1" i="0" strike="noStrike">
              <a:solidFill>
                <a:srgbClr val="008000"/>
              </a:solidFill>
              <a:latin typeface="Arial Narrow"/>
            </a:rPr>
            <a:t>Threat Actor 1</a:t>
          </a:r>
        </a:p>
      </xdr:txBody>
    </xdr:sp>
    <xdr:clientData/>
  </xdr:twoCellAnchor>
  <xdr:twoCellAnchor>
    <xdr:from>
      <xdr:col>2</xdr:col>
      <xdr:colOff>854075</xdr:colOff>
      <xdr:row>16</xdr:row>
      <xdr:rowOff>596900</xdr:rowOff>
    </xdr:from>
    <xdr:to>
      <xdr:col>2</xdr:col>
      <xdr:colOff>2135023</xdr:colOff>
      <xdr:row>17</xdr:row>
      <xdr:rowOff>22366</xdr:rowOff>
    </xdr:to>
    <xdr:sp macro="" textlink="">
      <xdr:nvSpPr>
        <xdr:cNvPr id="3093" name="AutoShape 21">
          <a:extLst>
            <a:ext uri="{FF2B5EF4-FFF2-40B4-BE49-F238E27FC236}">
              <a16:creationId xmlns:a16="http://schemas.microsoft.com/office/drawing/2014/main" id="{35E9E679-0DEF-183E-70A4-1BE3AD43F734}"/>
            </a:ext>
          </a:extLst>
        </xdr:cNvPr>
        <xdr:cNvSpPr>
          <a:spLocks noChangeArrowheads="1"/>
        </xdr:cNvSpPr>
      </xdr:nvSpPr>
      <xdr:spPr bwMode="auto">
        <a:xfrm>
          <a:off x="3362325" y="7305675"/>
          <a:ext cx="1114425" cy="990600"/>
        </a:xfrm>
        <a:prstGeom prst="irregularSeal1">
          <a:avLst/>
        </a:prstGeom>
        <a:solidFill>
          <a:srgbClr val="FF0000"/>
        </a:solidFill>
        <a:ln w="9525">
          <a:solidFill>
            <a:srgbClr val="000000"/>
          </a:solidFill>
          <a:miter lim="800000"/>
          <a:headEnd/>
          <a:tailEnd/>
        </a:ln>
      </xdr:spPr>
      <xdr:txBody>
        <a:bodyPr vertOverflow="clip" wrap="square" lIns="0" tIns="0" rIns="0" bIns="0" anchor="ctr" upright="1"/>
        <a:lstStyle/>
        <a:p>
          <a:pPr algn="ctr" rtl="0">
            <a:defRPr sz="1000"/>
          </a:pPr>
          <a:r>
            <a:rPr lang="en-AU" sz="1000" b="1" i="0" strike="noStrike">
              <a:solidFill>
                <a:srgbClr val="FFFFFF"/>
              </a:solidFill>
              <a:latin typeface="Arial Narrow"/>
            </a:rPr>
            <a:t>Threat Actor 2</a:t>
          </a:r>
        </a:p>
      </xdr:txBody>
    </xdr:sp>
    <xdr:clientData/>
  </xdr:twoCellAnchor>
  <xdr:twoCellAnchor>
    <xdr:from>
      <xdr:col>8</xdr:col>
      <xdr:colOff>565150</xdr:colOff>
      <xdr:row>3</xdr:row>
      <xdr:rowOff>495300</xdr:rowOff>
    </xdr:from>
    <xdr:to>
      <xdr:col>11</xdr:col>
      <xdr:colOff>349250</xdr:colOff>
      <xdr:row>4</xdr:row>
      <xdr:rowOff>76200</xdr:rowOff>
    </xdr:to>
    <xdr:sp macro="" textlink="">
      <xdr:nvSpPr>
        <xdr:cNvPr id="3094" name="AutoShape 22">
          <a:extLst>
            <a:ext uri="{FF2B5EF4-FFF2-40B4-BE49-F238E27FC236}">
              <a16:creationId xmlns:a16="http://schemas.microsoft.com/office/drawing/2014/main" id="{F166B599-A5A3-6C86-1D0B-CF969447FE3E}"/>
            </a:ext>
          </a:extLst>
        </xdr:cNvPr>
        <xdr:cNvSpPr>
          <a:spLocks noChangeArrowheads="1"/>
        </xdr:cNvSpPr>
      </xdr:nvSpPr>
      <xdr:spPr bwMode="auto">
        <a:xfrm>
          <a:off x="10953750" y="2914650"/>
          <a:ext cx="1638300" cy="1543050"/>
        </a:xfrm>
        <a:prstGeom prst="irregularSeal1">
          <a:avLst/>
        </a:prstGeom>
        <a:solidFill>
          <a:srgbClr val="0000FF"/>
        </a:solidFill>
        <a:ln w="9525">
          <a:solidFill>
            <a:srgbClr val="000000"/>
          </a:solidFill>
          <a:miter lim="800000"/>
          <a:headEnd/>
          <a:tailEnd/>
        </a:ln>
      </xdr:spPr>
      <xdr:txBody>
        <a:bodyPr vertOverflow="clip" wrap="square" lIns="0" tIns="0" rIns="0" bIns="0" anchor="ctr" upright="1"/>
        <a:lstStyle/>
        <a:p>
          <a:pPr algn="ctr" rtl="0">
            <a:defRPr sz="1000"/>
          </a:pPr>
          <a:r>
            <a:rPr lang="en-AU" sz="1000" b="1" i="0" strike="noStrike">
              <a:solidFill>
                <a:srgbClr val="FFFFFF"/>
              </a:solidFill>
              <a:latin typeface="Arial Narrow"/>
            </a:rPr>
            <a:t>My Organisation</a:t>
          </a:r>
        </a:p>
      </xdr:txBody>
    </xdr:sp>
    <xdr:clientData/>
  </xdr:twoCellAnchor>
  <xdr:twoCellAnchor>
    <xdr:from>
      <xdr:col>8</xdr:col>
      <xdr:colOff>635000</xdr:colOff>
      <xdr:row>2</xdr:row>
      <xdr:rowOff>9525</xdr:rowOff>
    </xdr:from>
    <xdr:to>
      <xdr:col>11</xdr:col>
      <xdr:colOff>397072</xdr:colOff>
      <xdr:row>2</xdr:row>
      <xdr:rowOff>1565327</xdr:rowOff>
    </xdr:to>
    <xdr:sp macro="" textlink="">
      <xdr:nvSpPr>
        <xdr:cNvPr id="3095" name="AutoShape 23">
          <a:extLst>
            <a:ext uri="{FF2B5EF4-FFF2-40B4-BE49-F238E27FC236}">
              <a16:creationId xmlns:a16="http://schemas.microsoft.com/office/drawing/2014/main" id="{3AADE3F8-0550-8AB3-293F-69C5D9FAC256}"/>
            </a:ext>
          </a:extLst>
        </xdr:cNvPr>
        <xdr:cNvSpPr>
          <a:spLocks noChangeArrowheads="1"/>
        </xdr:cNvSpPr>
      </xdr:nvSpPr>
      <xdr:spPr bwMode="auto">
        <a:xfrm>
          <a:off x="11010900" y="466725"/>
          <a:ext cx="1628775" cy="1543050"/>
        </a:xfrm>
        <a:prstGeom prst="irregularSeal1">
          <a:avLst/>
        </a:prstGeom>
        <a:solidFill>
          <a:srgbClr val="00FFFF"/>
        </a:solidFill>
        <a:ln w="9525">
          <a:solidFill>
            <a:srgbClr val="000000"/>
          </a:solidFill>
          <a:miter lim="800000"/>
          <a:headEnd/>
          <a:tailEnd/>
        </a:ln>
      </xdr:spPr>
      <xdr:txBody>
        <a:bodyPr vertOverflow="clip" wrap="square" lIns="0" tIns="0" rIns="0" bIns="0" anchor="ctr" upright="1"/>
        <a:lstStyle/>
        <a:p>
          <a:pPr algn="ctr" rtl="0">
            <a:defRPr sz="1000"/>
          </a:pPr>
          <a:r>
            <a:rPr lang="en-AU" sz="1000" b="1" i="0" strike="noStrike">
              <a:solidFill>
                <a:srgbClr val="000000"/>
              </a:solidFill>
              <a:latin typeface="Arial Narrow"/>
            </a:rPr>
            <a:t>Factory Next Door to My Organisation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4</xdr:row>
      <xdr:rowOff>203200</xdr:rowOff>
    </xdr:from>
    <xdr:to>
      <xdr:col>2</xdr:col>
      <xdr:colOff>2019300</xdr:colOff>
      <xdr:row>4</xdr:row>
      <xdr:rowOff>203200</xdr:rowOff>
    </xdr:to>
    <xdr:grpSp>
      <xdr:nvGrpSpPr>
        <xdr:cNvPr id="30513" name="Group 1">
          <a:extLst>
            <a:ext uri="{FF2B5EF4-FFF2-40B4-BE49-F238E27FC236}">
              <a16:creationId xmlns:a16="http://schemas.microsoft.com/office/drawing/2014/main" id="{6B2D77E7-35CA-D6AD-3B4F-00380D650B23}"/>
            </a:ext>
          </a:extLst>
        </xdr:cNvPr>
        <xdr:cNvGrpSpPr>
          <a:grpSpLocks/>
        </xdr:cNvGrpSpPr>
      </xdr:nvGrpSpPr>
      <xdr:grpSpPr bwMode="auto">
        <a:xfrm>
          <a:off x="939800" y="4572000"/>
          <a:ext cx="4038600" cy="0"/>
          <a:chOff x="79" y="439"/>
          <a:chExt cx="357" cy="1"/>
        </a:xfrm>
      </xdr:grpSpPr>
      <xdr:sp macro="" textlink="">
        <xdr:nvSpPr>
          <xdr:cNvPr id="30551" name="Line 2">
            <a:extLst>
              <a:ext uri="{FF2B5EF4-FFF2-40B4-BE49-F238E27FC236}">
                <a16:creationId xmlns:a16="http://schemas.microsoft.com/office/drawing/2014/main" id="{0E92A2C0-2E8B-BC13-09C0-655968572905}"/>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0552" name="Line 3">
            <a:extLst>
              <a:ext uri="{FF2B5EF4-FFF2-40B4-BE49-F238E27FC236}">
                <a16:creationId xmlns:a16="http://schemas.microsoft.com/office/drawing/2014/main" id="{6216FA78-CFB7-A935-259F-708B6CF76F12}"/>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0</xdr:col>
      <xdr:colOff>330200</xdr:colOff>
      <xdr:row>2</xdr:row>
      <xdr:rowOff>127000</xdr:rowOff>
    </xdr:from>
    <xdr:to>
      <xdr:col>0</xdr:col>
      <xdr:colOff>342900</xdr:colOff>
      <xdr:row>3</xdr:row>
      <xdr:rowOff>1676400</xdr:rowOff>
    </xdr:to>
    <xdr:grpSp>
      <xdr:nvGrpSpPr>
        <xdr:cNvPr id="30514" name="Group 4">
          <a:extLst>
            <a:ext uri="{FF2B5EF4-FFF2-40B4-BE49-F238E27FC236}">
              <a16:creationId xmlns:a16="http://schemas.microsoft.com/office/drawing/2014/main" id="{82B54110-2A68-8D6A-9A3C-10584E2489D9}"/>
            </a:ext>
          </a:extLst>
        </xdr:cNvPr>
        <xdr:cNvGrpSpPr>
          <a:grpSpLocks/>
        </xdr:cNvGrpSpPr>
      </xdr:nvGrpSpPr>
      <xdr:grpSpPr bwMode="auto">
        <a:xfrm rot="-5400000">
          <a:off x="-1416050" y="2330450"/>
          <a:ext cx="3505200" cy="12700"/>
          <a:chOff x="79" y="439"/>
          <a:chExt cx="357" cy="1"/>
        </a:xfrm>
      </xdr:grpSpPr>
      <xdr:sp macro="" textlink="">
        <xdr:nvSpPr>
          <xdr:cNvPr id="30549" name="Line 5">
            <a:extLst>
              <a:ext uri="{FF2B5EF4-FFF2-40B4-BE49-F238E27FC236}">
                <a16:creationId xmlns:a16="http://schemas.microsoft.com/office/drawing/2014/main" id="{0ED45655-F89C-AF97-1CCC-2CF354FAD301}"/>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0550" name="Line 6">
            <a:extLst>
              <a:ext uri="{FF2B5EF4-FFF2-40B4-BE49-F238E27FC236}">
                <a16:creationId xmlns:a16="http://schemas.microsoft.com/office/drawing/2014/main" id="{DAF2CCB9-7901-6C71-A4F1-5E59F8EB6A3F}"/>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127000</xdr:colOff>
      <xdr:row>2</xdr:row>
      <xdr:rowOff>1028700</xdr:rowOff>
    </xdr:from>
    <xdr:to>
      <xdr:col>12</xdr:col>
      <xdr:colOff>127000</xdr:colOff>
      <xdr:row>3</xdr:row>
      <xdr:rowOff>466725</xdr:rowOff>
    </xdr:to>
    <xdr:sp macro="" textlink="">
      <xdr:nvSpPr>
        <xdr:cNvPr id="3079" name="AutoShape 7">
          <a:extLst>
            <a:ext uri="{FF2B5EF4-FFF2-40B4-BE49-F238E27FC236}">
              <a16:creationId xmlns:a16="http://schemas.microsoft.com/office/drawing/2014/main" id="{07B9194E-E4A0-3994-1018-0AD9E80F301E}"/>
            </a:ext>
          </a:extLst>
        </xdr:cNvPr>
        <xdr:cNvSpPr>
          <a:spLocks noChangeArrowheads="1"/>
        </xdr:cNvSpPr>
      </xdr:nvSpPr>
      <xdr:spPr bwMode="auto">
        <a:xfrm>
          <a:off x="11163300" y="1485900"/>
          <a:ext cx="1828800" cy="1400175"/>
        </a:xfrm>
        <a:prstGeom prst="irregularSeal1">
          <a:avLst/>
        </a:prstGeom>
        <a:solidFill>
          <a:srgbClr val="FFFFFF"/>
        </a:solidFill>
        <a:ln w="9525">
          <a:solidFill>
            <a:srgbClr val="000000"/>
          </a:solidFill>
          <a:miter lim="800000"/>
          <a:headEnd/>
          <a:tailEnd/>
        </a:ln>
      </xdr:spPr>
      <xdr:txBody>
        <a:bodyPr vertOverflow="clip" wrap="square" lIns="0" tIns="0" rIns="0" bIns="0" anchor="ctr" upright="1"/>
        <a:lstStyle/>
        <a:p>
          <a:pPr algn="ctr" rtl="0">
            <a:defRPr sz="1000"/>
          </a:pPr>
          <a:r>
            <a:rPr lang="en-AU" sz="1000" b="1" i="0" strike="noStrike">
              <a:solidFill>
                <a:srgbClr val="008000"/>
              </a:solidFill>
              <a:latin typeface="Arial Narrow"/>
            </a:rPr>
            <a:t>Place in Chosen Quadrant</a:t>
          </a:r>
        </a:p>
      </xdr:txBody>
    </xdr:sp>
    <xdr:clientData/>
  </xdr:twoCellAnchor>
  <xdr:twoCellAnchor>
    <xdr:from>
      <xdr:col>6</xdr:col>
      <xdr:colOff>266700</xdr:colOff>
      <xdr:row>4</xdr:row>
      <xdr:rowOff>203200</xdr:rowOff>
    </xdr:from>
    <xdr:to>
      <xdr:col>7</xdr:col>
      <xdr:colOff>2019300</xdr:colOff>
      <xdr:row>4</xdr:row>
      <xdr:rowOff>203200</xdr:rowOff>
    </xdr:to>
    <xdr:grpSp>
      <xdr:nvGrpSpPr>
        <xdr:cNvPr id="30516" name="Group 8">
          <a:extLst>
            <a:ext uri="{FF2B5EF4-FFF2-40B4-BE49-F238E27FC236}">
              <a16:creationId xmlns:a16="http://schemas.microsoft.com/office/drawing/2014/main" id="{98B2AC49-C2D3-865C-B09B-6A05F6D35DCE}"/>
            </a:ext>
          </a:extLst>
        </xdr:cNvPr>
        <xdr:cNvGrpSpPr>
          <a:grpSpLocks/>
        </xdr:cNvGrpSpPr>
      </xdr:nvGrpSpPr>
      <xdr:grpSpPr bwMode="auto">
        <a:xfrm>
          <a:off x="7531100" y="4572000"/>
          <a:ext cx="4038600" cy="0"/>
          <a:chOff x="79" y="439"/>
          <a:chExt cx="357" cy="1"/>
        </a:xfrm>
      </xdr:grpSpPr>
      <xdr:sp macro="" textlink="">
        <xdr:nvSpPr>
          <xdr:cNvPr id="30547" name="Line 9">
            <a:extLst>
              <a:ext uri="{FF2B5EF4-FFF2-40B4-BE49-F238E27FC236}">
                <a16:creationId xmlns:a16="http://schemas.microsoft.com/office/drawing/2014/main" id="{B79622D0-D14E-A682-5E2A-1108AE412C0C}"/>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0548" name="Line 10">
            <a:extLst>
              <a:ext uri="{FF2B5EF4-FFF2-40B4-BE49-F238E27FC236}">
                <a16:creationId xmlns:a16="http://schemas.microsoft.com/office/drawing/2014/main" id="{86A9BF2C-3E14-ADAC-2372-37CFED9E7028}"/>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342900</xdr:colOff>
      <xdr:row>2</xdr:row>
      <xdr:rowOff>114300</xdr:rowOff>
    </xdr:from>
    <xdr:to>
      <xdr:col>5</xdr:col>
      <xdr:colOff>342900</xdr:colOff>
      <xdr:row>3</xdr:row>
      <xdr:rowOff>1816100</xdr:rowOff>
    </xdr:to>
    <xdr:grpSp>
      <xdr:nvGrpSpPr>
        <xdr:cNvPr id="30517" name="Group 11">
          <a:extLst>
            <a:ext uri="{FF2B5EF4-FFF2-40B4-BE49-F238E27FC236}">
              <a16:creationId xmlns:a16="http://schemas.microsoft.com/office/drawing/2014/main" id="{9CB9E960-D3BD-1B89-1CCC-B87C71AF4290}"/>
            </a:ext>
          </a:extLst>
        </xdr:cNvPr>
        <xdr:cNvGrpSpPr>
          <a:grpSpLocks/>
        </xdr:cNvGrpSpPr>
      </xdr:nvGrpSpPr>
      <xdr:grpSpPr bwMode="auto">
        <a:xfrm>
          <a:off x="6934200" y="571500"/>
          <a:ext cx="0" cy="3657600"/>
          <a:chOff x="644" y="69"/>
          <a:chExt cx="1" cy="385"/>
        </a:xfrm>
      </xdr:grpSpPr>
      <xdr:sp macro="" textlink="">
        <xdr:nvSpPr>
          <xdr:cNvPr id="30545" name="Line 12">
            <a:extLst>
              <a:ext uri="{FF2B5EF4-FFF2-40B4-BE49-F238E27FC236}">
                <a16:creationId xmlns:a16="http://schemas.microsoft.com/office/drawing/2014/main" id="{D597AE9C-FB07-289A-49EE-65DAE4946575}"/>
              </a:ext>
            </a:extLst>
          </xdr:cNvPr>
          <xdr:cNvSpPr>
            <a:spLocks noChangeShapeType="1"/>
          </xdr:cNvSpPr>
        </xdr:nvSpPr>
        <xdr:spPr bwMode="auto">
          <a:xfrm rot="-5400000">
            <a:off x="584" y="394"/>
            <a:ext cx="121"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0546" name="Line 13">
            <a:extLst>
              <a:ext uri="{FF2B5EF4-FFF2-40B4-BE49-F238E27FC236}">
                <a16:creationId xmlns:a16="http://schemas.microsoft.com/office/drawing/2014/main" id="{10AF7F8D-C140-57C1-CF9A-071E1EADC4F6}"/>
              </a:ext>
            </a:extLst>
          </xdr:cNvPr>
          <xdr:cNvSpPr>
            <a:spLocks noChangeShapeType="1"/>
          </xdr:cNvSpPr>
        </xdr:nvSpPr>
        <xdr:spPr bwMode="auto">
          <a:xfrm rot="-5400000">
            <a:off x="583" y="130"/>
            <a:ext cx="121"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xdr:col>
      <xdr:colOff>266700</xdr:colOff>
      <xdr:row>18</xdr:row>
      <xdr:rowOff>203200</xdr:rowOff>
    </xdr:from>
    <xdr:to>
      <xdr:col>2</xdr:col>
      <xdr:colOff>2019300</xdr:colOff>
      <xdr:row>18</xdr:row>
      <xdr:rowOff>203200</xdr:rowOff>
    </xdr:to>
    <xdr:grpSp>
      <xdr:nvGrpSpPr>
        <xdr:cNvPr id="30518" name="Group 14">
          <a:extLst>
            <a:ext uri="{FF2B5EF4-FFF2-40B4-BE49-F238E27FC236}">
              <a16:creationId xmlns:a16="http://schemas.microsoft.com/office/drawing/2014/main" id="{AC14D3D5-8A4F-61A5-94CF-FAD24CD678D2}"/>
            </a:ext>
          </a:extLst>
        </xdr:cNvPr>
        <xdr:cNvGrpSpPr>
          <a:grpSpLocks/>
        </xdr:cNvGrpSpPr>
      </xdr:nvGrpSpPr>
      <xdr:grpSpPr bwMode="auto">
        <a:xfrm>
          <a:off x="939800" y="10477500"/>
          <a:ext cx="4038600" cy="0"/>
          <a:chOff x="79" y="439"/>
          <a:chExt cx="357" cy="1"/>
        </a:xfrm>
      </xdr:grpSpPr>
      <xdr:sp macro="" textlink="">
        <xdr:nvSpPr>
          <xdr:cNvPr id="30543" name="Line 15">
            <a:extLst>
              <a:ext uri="{FF2B5EF4-FFF2-40B4-BE49-F238E27FC236}">
                <a16:creationId xmlns:a16="http://schemas.microsoft.com/office/drawing/2014/main" id="{7D43CB5D-844C-11C8-82A2-525C0F27D003}"/>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0544" name="Line 16">
            <a:extLst>
              <a:ext uri="{FF2B5EF4-FFF2-40B4-BE49-F238E27FC236}">
                <a16:creationId xmlns:a16="http://schemas.microsoft.com/office/drawing/2014/main" id="{70FEB315-F74B-B3EB-0C71-D8A5E914B297}"/>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0</xdr:col>
      <xdr:colOff>330200</xdr:colOff>
      <xdr:row>16</xdr:row>
      <xdr:rowOff>114300</xdr:rowOff>
    </xdr:from>
    <xdr:to>
      <xdr:col>0</xdr:col>
      <xdr:colOff>342900</xdr:colOff>
      <xdr:row>17</xdr:row>
      <xdr:rowOff>1574800</xdr:rowOff>
    </xdr:to>
    <xdr:grpSp>
      <xdr:nvGrpSpPr>
        <xdr:cNvPr id="30519" name="Group 17">
          <a:extLst>
            <a:ext uri="{FF2B5EF4-FFF2-40B4-BE49-F238E27FC236}">
              <a16:creationId xmlns:a16="http://schemas.microsoft.com/office/drawing/2014/main" id="{A4482A76-8D9D-1B2F-FF51-06B474DB088D}"/>
            </a:ext>
          </a:extLst>
        </xdr:cNvPr>
        <xdr:cNvGrpSpPr>
          <a:grpSpLocks/>
        </xdr:cNvGrpSpPr>
      </xdr:nvGrpSpPr>
      <xdr:grpSpPr bwMode="auto">
        <a:xfrm rot="-5400000">
          <a:off x="-1174750" y="8324850"/>
          <a:ext cx="3022600" cy="12700"/>
          <a:chOff x="79" y="439"/>
          <a:chExt cx="357" cy="1"/>
        </a:xfrm>
      </xdr:grpSpPr>
      <xdr:sp macro="" textlink="">
        <xdr:nvSpPr>
          <xdr:cNvPr id="30541" name="Line 18">
            <a:extLst>
              <a:ext uri="{FF2B5EF4-FFF2-40B4-BE49-F238E27FC236}">
                <a16:creationId xmlns:a16="http://schemas.microsoft.com/office/drawing/2014/main" id="{D0DFA643-9AFE-63AE-A3B2-88E5EDF9BD72}"/>
              </a:ext>
            </a:extLst>
          </xdr:cNvPr>
          <xdr:cNvSpPr>
            <a:spLocks noChangeShapeType="1"/>
          </xdr:cNvSpPr>
        </xdr:nvSpPr>
        <xdr:spPr bwMode="auto">
          <a:xfrm>
            <a:off x="79" y="440"/>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30542" name="Line 19">
            <a:extLst>
              <a:ext uri="{FF2B5EF4-FFF2-40B4-BE49-F238E27FC236}">
                <a16:creationId xmlns:a16="http://schemas.microsoft.com/office/drawing/2014/main" id="{46EA162A-F854-56D8-DF88-589B4CCE6324}"/>
              </a:ext>
            </a:extLst>
          </xdr:cNvPr>
          <xdr:cNvSpPr>
            <a:spLocks noChangeShapeType="1"/>
          </xdr:cNvSpPr>
        </xdr:nvSpPr>
        <xdr:spPr bwMode="auto">
          <a:xfrm>
            <a:off x="319" y="439"/>
            <a:ext cx="117" cy="0"/>
          </a:xfrm>
          <a:prstGeom prst="line">
            <a:avLst/>
          </a:prstGeom>
          <a:noFill/>
          <a:ln w="57150">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xdr:col>
      <xdr:colOff>914400</xdr:colOff>
      <xdr:row>17</xdr:row>
      <xdr:rowOff>736600</xdr:rowOff>
    </xdr:from>
    <xdr:to>
      <xdr:col>1</xdr:col>
      <xdr:colOff>2189894</xdr:colOff>
      <xdr:row>17</xdr:row>
      <xdr:rowOff>1739900</xdr:rowOff>
    </xdr:to>
    <xdr:sp macro="" textlink="">
      <xdr:nvSpPr>
        <xdr:cNvPr id="3092" name="AutoShape 20">
          <a:extLst>
            <a:ext uri="{FF2B5EF4-FFF2-40B4-BE49-F238E27FC236}">
              <a16:creationId xmlns:a16="http://schemas.microsoft.com/office/drawing/2014/main" id="{AAA4B6AA-2578-669E-397A-5D7D2B9062DD}"/>
            </a:ext>
          </a:extLst>
        </xdr:cNvPr>
        <xdr:cNvSpPr>
          <a:spLocks noChangeArrowheads="1"/>
        </xdr:cNvSpPr>
      </xdr:nvSpPr>
      <xdr:spPr bwMode="auto">
        <a:xfrm>
          <a:off x="1409700" y="9010650"/>
          <a:ext cx="1123950" cy="990600"/>
        </a:xfrm>
        <a:prstGeom prst="irregularSeal1">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en-AU" sz="1000" b="1" i="0" strike="noStrike">
              <a:solidFill>
                <a:srgbClr val="008000"/>
              </a:solidFill>
              <a:latin typeface="Arial Narrow"/>
            </a:rPr>
            <a:t>Threat Actor 1</a:t>
          </a:r>
        </a:p>
      </xdr:txBody>
    </xdr:sp>
    <xdr:clientData/>
  </xdr:twoCellAnchor>
  <xdr:twoCellAnchor>
    <xdr:from>
      <xdr:col>2</xdr:col>
      <xdr:colOff>635000</xdr:colOff>
      <xdr:row>3</xdr:row>
      <xdr:rowOff>901700</xdr:rowOff>
    </xdr:from>
    <xdr:to>
      <xdr:col>2</xdr:col>
      <xdr:colOff>1206500</xdr:colOff>
      <xdr:row>3</xdr:row>
      <xdr:rowOff>1358900</xdr:rowOff>
    </xdr:to>
    <xdr:sp macro="" textlink="">
      <xdr:nvSpPr>
        <xdr:cNvPr id="23573" name="AutoShape 21">
          <a:extLst>
            <a:ext uri="{FF2B5EF4-FFF2-40B4-BE49-F238E27FC236}">
              <a16:creationId xmlns:a16="http://schemas.microsoft.com/office/drawing/2014/main" id="{D63FD9E2-34B1-5E05-9057-36B54BAE6013}"/>
            </a:ext>
          </a:extLst>
        </xdr:cNvPr>
        <xdr:cNvSpPr>
          <a:spLocks noChangeArrowheads="1"/>
        </xdr:cNvSpPr>
      </xdr:nvSpPr>
      <xdr:spPr bwMode="auto">
        <a:xfrm>
          <a:off x="3594100" y="33147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T5</a:t>
          </a:r>
        </a:p>
      </xdr:txBody>
    </xdr:sp>
    <xdr:clientData/>
  </xdr:twoCellAnchor>
  <xdr:twoCellAnchor>
    <xdr:from>
      <xdr:col>8</xdr:col>
      <xdr:colOff>565150</xdr:colOff>
      <xdr:row>3</xdr:row>
      <xdr:rowOff>495300</xdr:rowOff>
    </xdr:from>
    <xdr:to>
      <xdr:col>11</xdr:col>
      <xdr:colOff>349250</xdr:colOff>
      <xdr:row>4</xdr:row>
      <xdr:rowOff>76200</xdr:rowOff>
    </xdr:to>
    <xdr:sp macro="" textlink="">
      <xdr:nvSpPr>
        <xdr:cNvPr id="3094" name="AutoShape 22">
          <a:extLst>
            <a:ext uri="{FF2B5EF4-FFF2-40B4-BE49-F238E27FC236}">
              <a16:creationId xmlns:a16="http://schemas.microsoft.com/office/drawing/2014/main" id="{130B945C-F2E4-EFB7-3E9B-10C1EB6A7423}"/>
            </a:ext>
          </a:extLst>
        </xdr:cNvPr>
        <xdr:cNvSpPr>
          <a:spLocks noChangeArrowheads="1"/>
        </xdr:cNvSpPr>
      </xdr:nvSpPr>
      <xdr:spPr bwMode="auto">
        <a:xfrm>
          <a:off x="10953750" y="2914650"/>
          <a:ext cx="1638300" cy="1543050"/>
        </a:xfrm>
        <a:prstGeom prst="irregularSeal1">
          <a:avLst/>
        </a:prstGeom>
        <a:solidFill>
          <a:srgbClr val="0000FF"/>
        </a:solidFill>
        <a:ln w="9525">
          <a:solidFill>
            <a:srgbClr val="000000"/>
          </a:solidFill>
          <a:miter lim="800000"/>
          <a:headEnd/>
          <a:tailEnd/>
        </a:ln>
      </xdr:spPr>
      <xdr:txBody>
        <a:bodyPr vertOverflow="clip" wrap="square" lIns="0" tIns="0" rIns="0" bIns="0" anchor="ctr" upright="1"/>
        <a:lstStyle/>
        <a:p>
          <a:pPr algn="ctr" rtl="0">
            <a:defRPr sz="1000"/>
          </a:pPr>
          <a:r>
            <a:rPr lang="en-AU" sz="1000" b="1" i="0" strike="noStrike">
              <a:solidFill>
                <a:srgbClr val="FFFFFF"/>
              </a:solidFill>
              <a:latin typeface="Arial Narrow"/>
            </a:rPr>
            <a:t>My Organisation</a:t>
          </a:r>
        </a:p>
      </xdr:txBody>
    </xdr:sp>
    <xdr:clientData/>
  </xdr:twoCellAnchor>
  <xdr:twoCellAnchor>
    <xdr:from>
      <xdr:col>8</xdr:col>
      <xdr:colOff>635000</xdr:colOff>
      <xdr:row>2</xdr:row>
      <xdr:rowOff>9525</xdr:rowOff>
    </xdr:from>
    <xdr:to>
      <xdr:col>11</xdr:col>
      <xdr:colOff>409531</xdr:colOff>
      <xdr:row>2</xdr:row>
      <xdr:rowOff>1565327</xdr:rowOff>
    </xdr:to>
    <xdr:sp macro="" textlink="">
      <xdr:nvSpPr>
        <xdr:cNvPr id="3095" name="AutoShape 23">
          <a:extLst>
            <a:ext uri="{FF2B5EF4-FFF2-40B4-BE49-F238E27FC236}">
              <a16:creationId xmlns:a16="http://schemas.microsoft.com/office/drawing/2014/main" id="{BA6B8329-4977-EE75-F076-8154628221BA}"/>
            </a:ext>
          </a:extLst>
        </xdr:cNvPr>
        <xdr:cNvSpPr>
          <a:spLocks noChangeArrowheads="1"/>
        </xdr:cNvSpPr>
      </xdr:nvSpPr>
      <xdr:spPr bwMode="auto">
        <a:xfrm>
          <a:off x="11010900" y="466725"/>
          <a:ext cx="1628775" cy="1543050"/>
        </a:xfrm>
        <a:prstGeom prst="irregularSeal1">
          <a:avLst/>
        </a:prstGeom>
        <a:solidFill>
          <a:srgbClr val="00FFFF"/>
        </a:solidFill>
        <a:ln w="9525">
          <a:solidFill>
            <a:srgbClr val="000000"/>
          </a:solidFill>
          <a:miter lim="800000"/>
          <a:headEnd/>
          <a:tailEnd/>
        </a:ln>
      </xdr:spPr>
      <xdr:txBody>
        <a:bodyPr vertOverflow="clip" wrap="square" lIns="0" tIns="0" rIns="0" bIns="0" anchor="ctr" upright="1"/>
        <a:lstStyle/>
        <a:p>
          <a:pPr algn="ctr" rtl="0">
            <a:defRPr sz="1000"/>
          </a:pPr>
          <a:r>
            <a:rPr lang="en-AU" sz="1000" b="1" i="0" strike="noStrike">
              <a:solidFill>
                <a:srgbClr val="000000"/>
              </a:solidFill>
              <a:latin typeface="Arial Narrow"/>
            </a:rPr>
            <a:t>Factory Next Door to My Organisation</a:t>
          </a:r>
        </a:p>
      </xdr:txBody>
    </xdr:sp>
    <xdr:clientData/>
  </xdr:twoCellAnchor>
  <xdr:twoCellAnchor>
    <xdr:from>
      <xdr:col>2</xdr:col>
      <xdr:colOff>1054100</xdr:colOff>
      <xdr:row>2</xdr:row>
      <xdr:rowOff>469900</xdr:rowOff>
    </xdr:from>
    <xdr:to>
      <xdr:col>2</xdr:col>
      <xdr:colOff>1625600</xdr:colOff>
      <xdr:row>2</xdr:row>
      <xdr:rowOff>927100</xdr:rowOff>
    </xdr:to>
    <xdr:sp macro="" textlink="">
      <xdr:nvSpPr>
        <xdr:cNvPr id="23576" name="AutoShape 21">
          <a:extLst>
            <a:ext uri="{FF2B5EF4-FFF2-40B4-BE49-F238E27FC236}">
              <a16:creationId xmlns:a16="http://schemas.microsoft.com/office/drawing/2014/main" id="{DC6EC3A1-7459-C051-B47A-45C5C605EDA8}"/>
            </a:ext>
          </a:extLst>
        </xdr:cNvPr>
        <xdr:cNvSpPr>
          <a:spLocks noChangeArrowheads="1"/>
        </xdr:cNvSpPr>
      </xdr:nvSpPr>
      <xdr:spPr bwMode="auto">
        <a:xfrm>
          <a:off x="4013200" y="927100"/>
          <a:ext cx="571500" cy="457200"/>
        </a:xfrm>
        <a:prstGeom prst="irregularSeal1">
          <a:avLst/>
        </a:prstGeom>
        <a:solidFill>
          <a:srgbClr val="FF0000"/>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FFFFFF"/>
              </a:solidFill>
              <a:latin typeface="Arial Narrow" charset="0"/>
              <a:cs typeface="Arial Narrow" charset="0"/>
            </a:rPr>
            <a:t>T1</a:t>
          </a:r>
        </a:p>
      </xdr:txBody>
    </xdr:sp>
    <xdr:clientData/>
  </xdr:twoCellAnchor>
  <xdr:twoCellAnchor>
    <xdr:from>
      <xdr:col>2</xdr:col>
      <xdr:colOff>1219200</xdr:colOff>
      <xdr:row>2</xdr:row>
      <xdr:rowOff>1181100</xdr:rowOff>
    </xdr:from>
    <xdr:to>
      <xdr:col>2</xdr:col>
      <xdr:colOff>1790700</xdr:colOff>
      <xdr:row>2</xdr:row>
      <xdr:rowOff>1638300</xdr:rowOff>
    </xdr:to>
    <xdr:sp macro="" textlink="">
      <xdr:nvSpPr>
        <xdr:cNvPr id="23577" name="AutoShape 21">
          <a:extLst>
            <a:ext uri="{FF2B5EF4-FFF2-40B4-BE49-F238E27FC236}">
              <a16:creationId xmlns:a16="http://schemas.microsoft.com/office/drawing/2014/main" id="{AA3D3840-9300-4A9F-2BB8-04FF6A0CA59F}"/>
            </a:ext>
          </a:extLst>
        </xdr:cNvPr>
        <xdr:cNvSpPr>
          <a:spLocks noChangeArrowheads="1"/>
        </xdr:cNvSpPr>
      </xdr:nvSpPr>
      <xdr:spPr bwMode="auto">
        <a:xfrm>
          <a:off x="4178300" y="1638300"/>
          <a:ext cx="571500" cy="457200"/>
        </a:xfrm>
        <a:prstGeom prst="irregularSeal1">
          <a:avLst/>
        </a:prstGeom>
        <a:solidFill>
          <a:srgbClr val="FF0000"/>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FFFFFF"/>
              </a:solidFill>
              <a:latin typeface="Arial Narrow" charset="0"/>
              <a:cs typeface="Arial Narrow" charset="0"/>
            </a:rPr>
            <a:t>T2</a:t>
          </a:r>
        </a:p>
      </xdr:txBody>
    </xdr:sp>
    <xdr:clientData/>
  </xdr:twoCellAnchor>
  <xdr:twoCellAnchor>
    <xdr:from>
      <xdr:col>1</xdr:col>
      <xdr:colOff>1574800</xdr:colOff>
      <xdr:row>2</xdr:row>
      <xdr:rowOff>1282700</xdr:rowOff>
    </xdr:from>
    <xdr:to>
      <xdr:col>1</xdr:col>
      <xdr:colOff>2146300</xdr:colOff>
      <xdr:row>2</xdr:row>
      <xdr:rowOff>1739900</xdr:rowOff>
    </xdr:to>
    <xdr:sp macro="" textlink="">
      <xdr:nvSpPr>
        <xdr:cNvPr id="23578" name="AutoShape 21">
          <a:extLst>
            <a:ext uri="{FF2B5EF4-FFF2-40B4-BE49-F238E27FC236}">
              <a16:creationId xmlns:a16="http://schemas.microsoft.com/office/drawing/2014/main" id="{178C70AA-F505-07D7-26BE-079FECAE53C6}"/>
            </a:ext>
          </a:extLst>
        </xdr:cNvPr>
        <xdr:cNvSpPr>
          <a:spLocks noChangeArrowheads="1"/>
        </xdr:cNvSpPr>
      </xdr:nvSpPr>
      <xdr:spPr bwMode="auto">
        <a:xfrm>
          <a:off x="2247900" y="17399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T3</a:t>
          </a:r>
        </a:p>
      </xdr:txBody>
    </xdr:sp>
    <xdr:clientData/>
  </xdr:twoCellAnchor>
  <xdr:twoCellAnchor>
    <xdr:from>
      <xdr:col>2</xdr:col>
      <xdr:colOff>1371600</xdr:colOff>
      <xdr:row>3</xdr:row>
      <xdr:rowOff>330200</xdr:rowOff>
    </xdr:from>
    <xdr:to>
      <xdr:col>2</xdr:col>
      <xdr:colOff>1943100</xdr:colOff>
      <xdr:row>3</xdr:row>
      <xdr:rowOff>787400</xdr:rowOff>
    </xdr:to>
    <xdr:sp macro="" textlink="">
      <xdr:nvSpPr>
        <xdr:cNvPr id="23579" name="AutoShape 21">
          <a:extLst>
            <a:ext uri="{FF2B5EF4-FFF2-40B4-BE49-F238E27FC236}">
              <a16:creationId xmlns:a16="http://schemas.microsoft.com/office/drawing/2014/main" id="{7685395C-3439-5272-9D1E-8FF0A2A73215}"/>
            </a:ext>
          </a:extLst>
        </xdr:cNvPr>
        <xdr:cNvSpPr>
          <a:spLocks noChangeArrowheads="1"/>
        </xdr:cNvSpPr>
      </xdr:nvSpPr>
      <xdr:spPr bwMode="auto">
        <a:xfrm>
          <a:off x="4330700" y="27432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T4</a:t>
          </a:r>
        </a:p>
      </xdr:txBody>
    </xdr:sp>
    <xdr:clientData/>
  </xdr:twoCellAnchor>
  <xdr:twoCellAnchor>
    <xdr:from>
      <xdr:col>2</xdr:col>
      <xdr:colOff>1511300</xdr:colOff>
      <xdr:row>3</xdr:row>
      <xdr:rowOff>1130300</xdr:rowOff>
    </xdr:from>
    <xdr:to>
      <xdr:col>2</xdr:col>
      <xdr:colOff>2082800</xdr:colOff>
      <xdr:row>3</xdr:row>
      <xdr:rowOff>1587500</xdr:rowOff>
    </xdr:to>
    <xdr:sp macro="" textlink="">
      <xdr:nvSpPr>
        <xdr:cNvPr id="23580" name="AutoShape 21">
          <a:extLst>
            <a:ext uri="{FF2B5EF4-FFF2-40B4-BE49-F238E27FC236}">
              <a16:creationId xmlns:a16="http://schemas.microsoft.com/office/drawing/2014/main" id="{C97E41B1-339D-5040-4A76-CC7C0E2EE400}"/>
            </a:ext>
          </a:extLst>
        </xdr:cNvPr>
        <xdr:cNvSpPr>
          <a:spLocks noChangeArrowheads="1"/>
        </xdr:cNvSpPr>
      </xdr:nvSpPr>
      <xdr:spPr bwMode="auto">
        <a:xfrm>
          <a:off x="4470400" y="35433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T6</a:t>
          </a:r>
        </a:p>
      </xdr:txBody>
    </xdr:sp>
    <xdr:clientData/>
  </xdr:twoCellAnchor>
  <xdr:twoCellAnchor>
    <xdr:from>
      <xdr:col>1</xdr:col>
      <xdr:colOff>1727200</xdr:colOff>
      <xdr:row>2</xdr:row>
      <xdr:rowOff>1930400</xdr:rowOff>
    </xdr:from>
    <xdr:to>
      <xdr:col>2</xdr:col>
      <xdr:colOff>12700</xdr:colOff>
      <xdr:row>3</xdr:row>
      <xdr:rowOff>431800</xdr:rowOff>
    </xdr:to>
    <xdr:sp macro="" textlink="">
      <xdr:nvSpPr>
        <xdr:cNvPr id="23581" name="AutoShape 21">
          <a:extLst>
            <a:ext uri="{FF2B5EF4-FFF2-40B4-BE49-F238E27FC236}">
              <a16:creationId xmlns:a16="http://schemas.microsoft.com/office/drawing/2014/main" id="{9942EDE9-BB12-F07C-60C6-37B8ADD49B0B}"/>
            </a:ext>
          </a:extLst>
        </xdr:cNvPr>
        <xdr:cNvSpPr>
          <a:spLocks noChangeArrowheads="1"/>
        </xdr:cNvSpPr>
      </xdr:nvSpPr>
      <xdr:spPr bwMode="auto">
        <a:xfrm>
          <a:off x="2400300" y="23876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T7</a:t>
          </a:r>
        </a:p>
      </xdr:txBody>
    </xdr:sp>
    <xdr:clientData/>
  </xdr:twoCellAnchor>
  <xdr:twoCellAnchor>
    <xdr:from>
      <xdr:col>1</xdr:col>
      <xdr:colOff>1320800</xdr:colOff>
      <xdr:row>3</xdr:row>
      <xdr:rowOff>762000</xdr:rowOff>
    </xdr:from>
    <xdr:to>
      <xdr:col>1</xdr:col>
      <xdr:colOff>1892300</xdr:colOff>
      <xdr:row>3</xdr:row>
      <xdr:rowOff>1219200</xdr:rowOff>
    </xdr:to>
    <xdr:sp macro="" textlink="">
      <xdr:nvSpPr>
        <xdr:cNvPr id="23582" name="AutoShape 21">
          <a:extLst>
            <a:ext uri="{FF2B5EF4-FFF2-40B4-BE49-F238E27FC236}">
              <a16:creationId xmlns:a16="http://schemas.microsoft.com/office/drawing/2014/main" id="{643B4681-3E0A-4E15-33F2-653466F10BAC}"/>
            </a:ext>
          </a:extLst>
        </xdr:cNvPr>
        <xdr:cNvSpPr>
          <a:spLocks noChangeArrowheads="1"/>
        </xdr:cNvSpPr>
      </xdr:nvSpPr>
      <xdr:spPr bwMode="auto">
        <a:xfrm>
          <a:off x="1993900" y="31750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T8</a:t>
          </a:r>
        </a:p>
      </xdr:txBody>
    </xdr:sp>
    <xdr:clientData/>
  </xdr:twoCellAnchor>
  <xdr:twoCellAnchor>
    <xdr:from>
      <xdr:col>1</xdr:col>
      <xdr:colOff>1016000</xdr:colOff>
      <xdr:row>2</xdr:row>
      <xdr:rowOff>1498600</xdr:rowOff>
    </xdr:from>
    <xdr:to>
      <xdr:col>1</xdr:col>
      <xdr:colOff>1574800</xdr:colOff>
      <xdr:row>3</xdr:row>
      <xdr:rowOff>0</xdr:rowOff>
    </xdr:to>
    <xdr:sp macro="" textlink="">
      <xdr:nvSpPr>
        <xdr:cNvPr id="23583" name="AutoShape 21">
          <a:extLst>
            <a:ext uri="{FF2B5EF4-FFF2-40B4-BE49-F238E27FC236}">
              <a16:creationId xmlns:a16="http://schemas.microsoft.com/office/drawing/2014/main" id="{61AE16A0-B3AE-1C44-FD73-1AA57E5AA0C5}"/>
            </a:ext>
          </a:extLst>
        </xdr:cNvPr>
        <xdr:cNvSpPr>
          <a:spLocks noChangeArrowheads="1"/>
        </xdr:cNvSpPr>
      </xdr:nvSpPr>
      <xdr:spPr bwMode="auto">
        <a:xfrm>
          <a:off x="1689100" y="1955800"/>
          <a:ext cx="5588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T9</a:t>
          </a:r>
        </a:p>
      </xdr:txBody>
    </xdr:sp>
    <xdr:clientData/>
  </xdr:twoCellAnchor>
  <xdr:twoCellAnchor>
    <xdr:from>
      <xdr:col>7</xdr:col>
      <xdr:colOff>1295400</xdr:colOff>
      <xdr:row>2</xdr:row>
      <xdr:rowOff>419100</xdr:rowOff>
    </xdr:from>
    <xdr:to>
      <xdr:col>7</xdr:col>
      <xdr:colOff>1866900</xdr:colOff>
      <xdr:row>2</xdr:row>
      <xdr:rowOff>876300</xdr:rowOff>
    </xdr:to>
    <xdr:sp macro="" textlink="">
      <xdr:nvSpPr>
        <xdr:cNvPr id="23584" name="AutoShape 21">
          <a:extLst>
            <a:ext uri="{FF2B5EF4-FFF2-40B4-BE49-F238E27FC236}">
              <a16:creationId xmlns:a16="http://schemas.microsoft.com/office/drawing/2014/main" id="{DBE67E87-A66C-5B83-4D51-07E5A2EA85C4}"/>
            </a:ext>
          </a:extLst>
        </xdr:cNvPr>
        <xdr:cNvSpPr>
          <a:spLocks noChangeArrowheads="1"/>
        </xdr:cNvSpPr>
      </xdr:nvSpPr>
      <xdr:spPr bwMode="auto">
        <a:xfrm>
          <a:off x="10845800" y="876300"/>
          <a:ext cx="571500" cy="457200"/>
        </a:xfrm>
        <a:prstGeom prst="irregularSeal1">
          <a:avLst/>
        </a:prstGeom>
        <a:solidFill>
          <a:srgbClr val="FF0000"/>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FFFFFF"/>
              </a:solidFill>
              <a:latin typeface="Arial Narrow" charset="0"/>
              <a:cs typeface="Arial Narrow" charset="0"/>
            </a:rPr>
            <a:t>T1</a:t>
          </a:r>
        </a:p>
      </xdr:txBody>
    </xdr:sp>
    <xdr:clientData/>
  </xdr:twoCellAnchor>
  <xdr:twoCellAnchor>
    <xdr:from>
      <xdr:col>6</xdr:col>
      <xdr:colOff>1625600</xdr:colOff>
      <xdr:row>2</xdr:row>
      <xdr:rowOff>1244600</xdr:rowOff>
    </xdr:from>
    <xdr:to>
      <xdr:col>6</xdr:col>
      <xdr:colOff>2197100</xdr:colOff>
      <xdr:row>2</xdr:row>
      <xdr:rowOff>1701800</xdr:rowOff>
    </xdr:to>
    <xdr:sp macro="" textlink="">
      <xdr:nvSpPr>
        <xdr:cNvPr id="23585" name="AutoShape 21">
          <a:extLst>
            <a:ext uri="{FF2B5EF4-FFF2-40B4-BE49-F238E27FC236}">
              <a16:creationId xmlns:a16="http://schemas.microsoft.com/office/drawing/2014/main" id="{A2C5AD06-738C-AF3E-CBAC-F99B58A15148}"/>
            </a:ext>
          </a:extLst>
        </xdr:cNvPr>
        <xdr:cNvSpPr>
          <a:spLocks noChangeArrowheads="1"/>
        </xdr:cNvSpPr>
      </xdr:nvSpPr>
      <xdr:spPr bwMode="auto">
        <a:xfrm>
          <a:off x="8890000" y="1701800"/>
          <a:ext cx="571500" cy="457200"/>
        </a:xfrm>
        <a:prstGeom prst="irregularSeal1">
          <a:avLst/>
        </a:prstGeom>
        <a:solidFill>
          <a:srgbClr val="FF0000"/>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FFFFFF"/>
              </a:solidFill>
              <a:latin typeface="Arial Narrow" charset="0"/>
              <a:cs typeface="Arial Narrow" charset="0"/>
            </a:rPr>
            <a:t>T2</a:t>
          </a:r>
        </a:p>
      </xdr:txBody>
    </xdr:sp>
    <xdr:clientData/>
  </xdr:twoCellAnchor>
  <xdr:twoCellAnchor>
    <xdr:from>
      <xdr:col>7</xdr:col>
      <xdr:colOff>381000</xdr:colOff>
      <xdr:row>3</xdr:row>
      <xdr:rowOff>736600</xdr:rowOff>
    </xdr:from>
    <xdr:to>
      <xdr:col>7</xdr:col>
      <xdr:colOff>952500</xdr:colOff>
      <xdr:row>3</xdr:row>
      <xdr:rowOff>1193800</xdr:rowOff>
    </xdr:to>
    <xdr:sp macro="" textlink="">
      <xdr:nvSpPr>
        <xdr:cNvPr id="23586" name="AutoShape 21">
          <a:extLst>
            <a:ext uri="{FF2B5EF4-FFF2-40B4-BE49-F238E27FC236}">
              <a16:creationId xmlns:a16="http://schemas.microsoft.com/office/drawing/2014/main" id="{E7B8830E-46BF-8810-E7D3-65742BF16A2A}"/>
            </a:ext>
          </a:extLst>
        </xdr:cNvPr>
        <xdr:cNvSpPr>
          <a:spLocks noChangeArrowheads="1"/>
        </xdr:cNvSpPr>
      </xdr:nvSpPr>
      <xdr:spPr bwMode="auto">
        <a:xfrm>
          <a:off x="9931400" y="31496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T3</a:t>
          </a:r>
        </a:p>
      </xdr:txBody>
    </xdr:sp>
    <xdr:clientData/>
  </xdr:twoCellAnchor>
  <xdr:twoCellAnchor>
    <xdr:from>
      <xdr:col>6</xdr:col>
      <xdr:colOff>1384300</xdr:colOff>
      <xdr:row>2</xdr:row>
      <xdr:rowOff>457200</xdr:rowOff>
    </xdr:from>
    <xdr:to>
      <xdr:col>6</xdr:col>
      <xdr:colOff>1955800</xdr:colOff>
      <xdr:row>2</xdr:row>
      <xdr:rowOff>914400</xdr:rowOff>
    </xdr:to>
    <xdr:sp macro="" textlink="">
      <xdr:nvSpPr>
        <xdr:cNvPr id="23587" name="AutoShape 21">
          <a:extLst>
            <a:ext uri="{FF2B5EF4-FFF2-40B4-BE49-F238E27FC236}">
              <a16:creationId xmlns:a16="http://schemas.microsoft.com/office/drawing/2014/main" id="{747C9AEB-5400-D511-70F1-B64E79DF0703}"/>
            </a:ext>
          </a:extLst>
        </xdr:cNvPr>
        <xdr:cNvSpPr>
          <a:spLocks noChangeArrowheads="1"/>
        </xdr:cNvSpPr>
      </xdr:nvSpPr>
      <xdr:spPr bwMode="auto">
        <a:xfrm>
          <a:off x="8648700" y="9144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T4</a:t>
          </a:r>
        </a:p>
      </xdr:txBody>
    </xdr:sp>
    <xdr:clientData/>
  </xdr:twoCellAnchor>
  <xdr:twoCellAnchor>
    <xdr:from>
      <xdr:col>6</xdr:col>
      <xdr:colOff>317500</xdr:colOff>
      <xdr:row>2</xdr:row>
      <xdr:rowOff>1346200</xdr:rowOff>
    </xdr:from>
    <xdr:to>
      <xdr:col>6</xdr:col>
      <xdr:colOff>889000</xdr:colOff>
      <xdr:row>2</xdr:row>
      <xdr:rowOff>1803400</xdr:rowOff>
    </xdr:to>
    <xdr:sp macro="" textlink="">
      <xdr:nvSpPr>
        <xdr:cNvPr id="23588" name="AutoShape 21">
          <a:extLst>
            <a:ext uri="{FF2B5EF4-FFF2-40B4-BE49-F238E27FC236}">
              <a16:creationId xmlns:a16="http://schemas.microsoft.com/office/drawing/2014/main" id="{22433CF5-E94E-3D65-882A-FD8E36754780}"/>
            </a:ext>
          </a:extLst>
        </xdr:cNvPr>
        <xdr:cNvSpPr>
          <a:spLocks noChangeArrowheads="1"/>
        </xdr:cNvSpPr>
      </xdr:nvSpPr>
      <xdr:spPr bwMode="auto">
        <a:xfrm>
          <a:off x="7581900" y="18034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T5</a:t>
          </a:r>
        </a:p>
      </xdr:txBody>
    </xdr:sp>
    <xdr:clientData/>
  </xdr:twoCellAnchor>
  <xdr:twoCellAnchor>
    <xdr:from>
      <xdr:col>6</xdr:col>
      <xdr:colOff>1371600</xdr:colOff>
      <xdr:row>3</xdr:row>
      <xdr:rowOff>825500</xdr:rowOff>
    </xdr:from>
    <xdr:to>
      <xdr:col>6</xdr:col>
      <xdr:colOff>1943100</xdr:colOff>
      <xdr:row>3</xdr:row>
      <xdr:rowOff>1282700</xdr:rowOff>
    </xdr:to>
    <xdr:sp macro="" textlink="">
      <xdr:nvSpPr>
        <xdr:cNvPr id="23589" name="AutoShape 21">
          <a:extLst>
            <a:ext uri="{FF2B5EF4-FFF2-40B4-BE49-F238E27FC236}">
              <a16:creationId xmlns:a16="http://schemas.microsoft.com/office/drawing/2014/main" id="{61D719B2-B4C3-6222-AE85-114C48984012}"/>
            </a:ext>
          </a:extLst>
        </xdr:cNvPr>
        <xdr:cNvSpPr>
          <a:spLocks noChangeArrowheads="1"/>
        </xdr:cNvSpPr>
      </xdr:nvSpPr>
      <xdr:spPr bwMode="auto">
        <a:xfrm>
          <a:off x="8636000" y="32385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T6</a:t>
          </a:r>
        </a:p>
      </xdr:txBody>
    </xdr:sp>
    <xdr:clientData/>
  </xdr:twoCellAnchor>
  <xdr:twoCellAnchor>
    <xdr:from>
      <xdr:col>6</xdr:col>
      <xdr:colOff>2273300</xdr:colOff>
      <xdr:row>2</xdr:row>
      <xdr:rowOff>1498600</xdr:rowOff>
    </xdr:from>
    <xdr:to>
      <xdr:col>7</xdr:col>
      <xdr:colOff>558800</xdr:colOff>
      <xdr:row>2</xdr:row>
      <xdr:rowOff>1955800</xdr:rowOff>
    </xdr:to>
    <xdr:sp macro="" textlink="">
      <xdr:nvSpPr>
        <xdr:cNvPr id="23590" name="AutoShape 21">
          <a:extLst>
            <a:ext uri="{FF2B5EF4-FFF2-40B4-BE49-F238E27FC236}">
              <a16:creationId xmlns:a16="http://schemas.microsoft.com/office/drawing/2014/main" id="{423F3746-2741-FDC1-DB23-0B5FD84EDB0D}"/>
            </a:ext>
          </a:extLst>
        </xdr:cNvPr>
        <xdr:cNvSpPr>
          <a:spLocks noChangeArrowheads="1"/>
        </xdr:cNvSpPr>
      </xdr:nvSpPr>
      <xdr:spPr bwMode="auto">
        <a:xfrm>
          <a:off x="9537700" y="19558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T8</a:t>
          </a:r>
        </a:p>
      </xdr:txBody>
    </xdr:sp>
    <xdr:clientData/>
  </xdr:twoCellAnchor>
  <xdr:twoCellAnchor>
    <xdr:from>
      <xdr:col>6</xdr:col>
      <xdr:colOff>990600</xdr:colOff>
      <xdr:row>2</xdr:row>
      <xdr:rowOff>1460500</xdr:rowOff>
    </xdr:from>
    <xdr:to>
      <xdr:col>6</xdr:col>
      <xdr:colOff>1562100</xdr:colOff>
      <xdr:row>2</xdr:row>
      <xdr:rowOff>1917700</xdr:rowOff>
    </xdr:to>
    <xdr:sp macro="" textlink="">
      <xdr:nvSpPr>
        <xdr:cNvPr id="23591" name="AutoShape 21">
          <a:extLst>
            <a:ext uri="{FF2B5EF4-FFF2-40B4-BE49-F238E27FC236}">
              <a16:creationId xmlns:a16="http://schemas.microsoft.com/office/drawing/2014/main" id="{8174DF47-9F53-23F3-AE70-E37F6FF4234B}"/>
            </a:ext>
          </a:extLst>
        </xdr:cNvPr>
        <xdr:cNvSpPr>
          <a:spLocks noChangeArrowheads="1"/>
        </xdr:cNvSpPr>
      </xdr:nvSpPr>
      <xdr:spPr bwMode="auto">
        <a:xfrm>
          <a:off x="8255000" y="19177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T7</a:t>
          </a:r>
        </a:p>
      </xdr:txBody>
    </xdr:sp>
    <xdr:clientData/>
  </xdr:twoCellAnchor>
  <xdr:twoCellAnchor>
    <xdr:from>
      <xdr:col>6</xdr:col>
      <xdr:colOff>1409700</xdr:colOff>
      <xdr:row>3</xdr:row>
      <xdr:rowOff>241300</xdr:rowOff>
    </xdr:from>
    <xdr:to>
      <xdr:col>6</xdr:col>
      <xdr:colOff>1981200</xdr:colOff>
      <xdr:row>3</xdr:row>
      <xdr:rowOff>698500</xdr:rowOff>
    </xdr:to>
    <xdr:sp macro="" textlink="">
      <xdr:nvSpPr>
        <xdr:cNvPr id="23592" name="AutoShape 21">
          <a:extLst>
            <a:ext uri="{FF2B5EF4-FFF2-40B4-BE49-F238E27FC236}">
              <a16:creationId xmlns:a16="http://schemas.microsoft.com/office/drawing/2014/main" id="{01772000-8A85-FB7A-AEDF-7E32FAF0207A}"/>
            </a:ext>
          </a:extLst>
        </xdr:cNvPr>
        <xdr:cNvSpPr>
          <a:spLocks noChangeArrowheads="1"/>
        </xdr:cNvSpPr>
      </xdr:nvSpPr>
      <xdr:spPr bwMode="auto">
        <a:xfrm>
          <a:off x="8674100" y="2654300"/>
          <a:ext cx="571500" cy="457200"/>
        </a:xfrm>
        <a:prstGeom prst="irregularSeal1">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0" tIns="0" rIns="0" bIns="0" anchor="ctr"/>
        <a:lstStyle/>
        <a:p>
          <a:pPr algn="ctr" rtl="0">
            <a:defRPr sz="1000"/>
          </a:pPr>
          <a:r>
            <a:rPr lang="en-US" sz="1000" b="1" i="0" u="none" strike="noStrike" baseline="0">
              <a:solidFill>
                <a:srgbClr val="000000"/>
              </a:solidFill>
              <a:latin typeface="Arial Narrow" pitchFamily="2" charset="0"/>
              <a:cs typeface="Arial Narrow" pitchFamily="2" charset="0"/>
            </a:rPr>
            <a:t>T9</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jbsweb/Documents%20and%20Settings/Julian/My%20Documents/Book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atQuadrants (3)"/>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arity.fm/juliantalbot" TargetMode="External"/><Relationship Id="rId2" Type="http://schemas.openxmlformats.org/officeDocument/2006/relationships/hyperlink" Target="https://juliantalbot.com/" TargetMode="External"/><Relationship Id="rId1" Type="http://schemas.openxmlformats.org/officeDocument/2006/relationships/hyperlink" Target="https://sectara.com/" TargetMode="External"/><Relationship Id="rId5" Type="http://schemas.openxmlformats.org/officeDocument/2006/relationships/hyperlink" Target="https://www.eventbrite.com/cc/srmbok-risk-management-training-1044599" TargetMode="External"/><Relationship Id="rId4" Type="http://schemas.openxmlformats.org/officeDocument/2006/relationships/hyperlink" Target="https://www.eventbrite.com/cc/srmbok-risk-management-training-1044599"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3" Type="http://schemas.openxmlformats.org/officeDocument/2006/relationships/hyperlink" Target="https://clarity.fm/juliantalbot" TargetMode="External"/><Relationship Id="rId2" Type="http://schemas.openxmlformats.org/officeDocument/2006/relationships/hyperlink" Target="https://juliantalbot.com/" TargetMode="External"/><Relationship Id="rId1" Type="http://schemas.openxmlformats.org/officeDocument/2006/relationships/hyperlink" Target="https://sectara.com/" TargetMode="External"/><Relationship Id="rId5" Type="http://schemas.openxmlformats.org/officeDocument/2006/relationships/hyperlink" Target="https://www.eventbrite.com/cc/srmbok-risk-management-training-1044599" TargetMode="External"/><Relationship Id="rId4" Type="http://schemas.openxmlformats.org/officeDocument/2006/relationships/hyperlink" Target="https://www.eventbrite.com/cc/srmbok-risk-management-training-1044599"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zoomScale="319" workbookViewId="0">
      <pane xSplit="1" ySplit="7" topLeftCell="B8" activePane="bottomRight" state="frozen"/>
      <selection pane="topRight" activeCell="B1" sqref="B1"/>
      <selection pane="bottomLeft" activeCell="A8" sqref="A8"/>
      <selection pane="bottomRight" activeCell="A12" sqref="A12"/>
    </sheetView>
  </sheetViews>
  <sheetFormatPr baseColWidth="10" defaultRowHeight="13" x14ac:dyDescent="0.15"/>
  <cols>
    <col min="1" max="1" width="56.6640625" style="124" customWidth="1"/>
  </cols>
  <sheetData>
    <row r="1" spans="1:2" s="90" customFormat="1" x14ac:dyDescent="0.15">
      <c r="A1" s="518" t="s">
        <v>1416</v>
      </c>
    </row>
    <row r="2" spans="1:2" ht="56" x14ac:dyDescent="0.15">
      <c r="A2" s="522" t="s">
        <v>1415</v>
      </c>
    </row>
    <row r="3" spans="1:2" ht="28" x14ac:dyDescent="0.15">
      <c r="A3" s="523" t="s">
        <v>1417</v>
      </c>
    </row>
    <row r="4" spans="1:2" ht="28" x14ac:dyDescent="0.15">
      <c r="A4" s="519" t="s">
        <v>1419</v>
      </c>
      <c r="B4" s="520"/>
    </row>
    <row r="5" spans="1:2" ht="14" x14ac:dyDescent="0.15">
      <c r="A5" s="521" t="s">
        <v>1418</v>
      </c>
      <c r="B5" s="520"/>
    </row>
    <row r="7" spans="1:2" ht="48" x14ac:dyDescent="0.15">
      <c r="A7" s="524" t="s">
        <v>1414</v>
      </c>
    </row>
  </sheetData>
  <hyperlinks>
    <hyperlink ref="A2" r:id="rId1" display="I used to use this MS Excel spreadsheet for enterprise security risk assessments, until we built the SECTARA risk management platform. You can enjoy a free trial at https://sectara.com/)"/>
    <hyperlink ref="A1" r:id="rId2"/>
    <hyperlink ref="A3" r:id="rId3" display="https://clarity.fm/juliantalbot"/>
    <hyperlink ref="A5" r:id="rId4"/>
    <hyperlink ref="A4"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opLeftCell="A9" zoomScale="55" zoomScaleNormal="50" workbookViewId="0">
      <selection activeCell="B9" sqref="B9:B10"/>
    </sheetView>
  </sheetViews>
  <sheetFormatPr baseColWidth="10" defaultColWidth="41.5" defaultRowHeight="13" x14ac:dyDescent="0.15"/>
  <cols>
    <col min="1" max="1" width="16.5" style="115" customWidth="1"/>
    <col min="2" max="2" width="22.5" style="115" customWidth="1"/>
    <col min="3" max="3" width="45.5" style="115" customWidth="1"/>
    <col min="4" max="4" width="26.1640625" style="115" customWidth="1"/>
    <col min="5" max="5" width="8.5" style="115" customWidth="1"/>
    <col min="6" max="10" width="35" style="116" customWidth="1"/>
    <col min="11" max="11" width="3" customWidth="1"/>
    <col min="12" max="12" width="26.5" customWidth="1"/>
    <col min="13" max="13" width="26.1640625" customWidth="1"/>
  </cols>
  <sheetData>
    <row r="1" spans="1:17" s="11" customFormat="1" ht="75.25" customHeight="1" thickBot="1" x14ac:dyDescent="0.2">
      <c r="A1" s="11" t="s">
        <v>984</v>
      </c>
      <c r="F1" s="488" t="s">
        <v>985</v>
      </c>
      <c r="G1" s="489"/>
      <c r="H1" s="489"/>
      <c r="I1" s="489"/>
      <c r="J1" s="490"/>
      <c r="K1" s="57"/>
      <c r="M1" s="91"/>
      <c r="N1" s="91"/>
      <c r="O1" s="91"/>
      <c r="P1" s="91"/>
      <c r="Q1" s="91"/>
    </row>
    <row r="2" spans="1:17" s="11" customFormat="1" ht="65.25" customHeight="1" x14ac:dyDescent="0.15">
      <c r="D2" s="486" t="s">
        <v>986</v>
      </c>
      <c r="E2" s="487"/>
      <c r="F2" s="363" t="s">
        <v>987</v>
      </c>
      <c r="G2" s="364" t="s">
        <v>988</v>
      </c>
      <c r="H2" s="364" t="s">
        <v>989</v>
      </c>
      <c r="I2" s="364" t="s">
        <v>990</v>
      </c>
      <c r="J2" s="365" t="s">
        <v>991</v>
      </c>
      <c r="K2" s="57"/>
      <c r="M2" s="92"/>
      <c r="N2" s="91"/>
      <c r="O2" s="91"/>
      <c r="P2" s="91"/>
      <c r="Q2" s="91"/>
    </row>
    <row r="3" spans="1:17" s="11" customFormat="1" ht="78" customHeight="1" x14ac:dyDescent="0.15">
      <c r="C3"/>
      <c r="D3" s="484"/>
      <c r="E3" s="485"/>
      <c r="F3" s="359" t="s">
        <v>992</v>
      </c>
      <c r="G3" s="366" t="s">
        <v>993</v>
      </c>
      <c r="H3" s="366" t="s">
        <v>994</v>
      </c>
      <c r="I3" s="366" t="s">
        <v>995</v>
      </c>
      <c r="J3" s="360" t="s">
        <v>996</v>
      </c>
      <c r="K3" s="57"/>
      <c r="M3" s="92"/>
      <c r="N3" s="91"/>
      <c r="O3" s="91"/>
      <c r="P3" s="91"/>
      <c r="Q3" s="91"/>
    </row>
    <row r="4" spans="1:17" s="11" customFormat="1" ht="83.25" customHeight="1" x14ac:dyDescent="0.15">
      <c r="D4" s="484" t="s">
        <v>997</v>
      </c>
      <c r="E4" s="485"/>
      <c r="F4" s="359" t="s">
        <v>998</v>
      </c>
      <c r="G4" s="366" t="s">
        <v>999</v>
      </c>
      <c r="H4" s="366" t="s">
        <v>1000</v>
      </c>
      <c r="I4" s="366" t="s">
        <v>1001</v>
      </c>
      <c r="J4" s="360" t="s">
        <v>1002</v>
      </c>
      <c r="K4" s="57"/>
      <c r="M4" s="61"/>
      <c r="N4" s="91"/>
      <c r="O4" s="91"/>
      <c r="P4" s="91"/>
      <c r="Q4" s="91"/>
    </row>
    <row r="5" spans="1:17" s="11" customFormat="1" ht="64.5" customHeight="1" x14ac:dyDescent="0.15">
      <c r="A5" s="496" t="s">
        <v>1057</v>
      </c>
      <c r="B5" s="497"/>
      <c r="C5" s="498"/>
      <c r="D5" s="484" t="s">
        <v>1003</v>
      </c>
      <c r="E5" s="485"/>
      <c r="F5" s="359" t="s">
        <v>1004</v>
      </c>
      <c r="G5" s="366" t="s">
        <v>1005</v>
      </c>
      <c r="H5" s="366" t="s">
        <v>1006</v>
      </c>
      <c r="I5" s="366" t="s">
        <v>1007</v>
      </c>
      <c r="J5" s="360" t="s">
        <v>1008</v>
      </c>
      <c r="K5" s="57"/>
      <c r="M5" s="61"/>
      <c r="N5" s="91"/>
      <c r="O5" s="91"/>
      <c r="P5" s="91"/>
      <c r="Q5" s="91"/>
    </row>
    <row r="6" spans="1:17" s="11" customFormat="1" ht="195" customHeight="1" x14ac:dyDescent="0.25">
      <c r="A6" s="497"/>
      <c r="B6" s="497"/>
      <c r="C6" s="498"/>
      <c r="D6" s="484" t="s">
        <v>1009</v>
      </c>
      <c r="E6" s="485"/>
      <c r="F6" s="359" t="s">
        <v>1010</v>
      </c>
      <c r="G6" s="366" t="s">
        <v>1011</v>
      </c>
      <c r="H6" s="366" t="s">
        <v>1012</v>
      </c>
      <c r="I6" s="366" t="s">
        <v>1013</v>
      </c>
      <c r="J6" s="360" t="s">
        <v>1014</v>
      </c>
      <c r="K6" s="57"/>
      <c r="M6" s="92"/>
      <c r="N6" s="94"/>
      <c r="Q6" s="91"/>
    </row>
    <row r="7" spans="1:17" s="11" customFormat="1" ht="85.5" customHeight="1" x14ac:dyDescent="0.15">
      <c r="D7" s="484" t="s">
        <v>1015</v>
      </c>
      <c r="E7" s="485"/>
      <c r="F7" s="359" t="s">
        <v>1016</v>
      </c>
      <c r="G7" s="366" t="s">
        <v>1017</v>
      </c>
      <c r="H7" s="366" t="s">
        <v>1018</v>
      </c>
      <c r="I7" s="366" t="s">
        <v>1019</v>
      </c>
      <c r="J7" s="360" t="s">
        <v>1020</v>
      </c>
      <c r="K7" s="57"/>
      <c r="M7" s="61"/>
      <c r="N7" s="95" t="s">
        <v>1021</v>
      </c>
      <c r="O7" s="91"/>
      <c r="P7" s="91"/>
      <c r="Q7" s="91"/>
    </row>
    <row r="8" spans="1:17" s="11" customFormat="1" ht="267" customHeight="1" thickBot="1" x14ac:dyDescent="0.3">
      <c r="A8" s="74"/>
      <c r="B8" s="74"/>
      <c r="C8" s="93"/>
      <c r="D8" s="491" t="s">
        <v>974</v>
      </c>
      <c r="E8" s="492"/>
      <c r="F8" s="367" t="s">
        <v>1022</v>
      </c>
      <c r="G8" s="368" t="s">
        <v>1023</v>
      </c>
      <c r="H8" s="368" t="s">
        <v>1024</v>
      </c>
      <c r="I8" s="368" t="s">
        <v>1025</v>
      </c>
      <c r="J8" s="369" t="s">
        <v>1026</v>
      </c>
      <c r="K8" s="57"/>
      <c r="M8" s="92"/>
      <c r="N8" s="94"/>
      <c r="O8" s="91"/>
      <c r="P8" s="91"/>
      <c r="Q8" s="91"/>
    </row>
    <row r="9" spans="1:17" s="11" customFormat="1" ht="57.25" customHeight="1" x14ac:dyDescent="0.25">
      <c r="A9" s="61"/>
      <c r="B9" s="486" t="s">
        <v>1027</v>
      </c>
      <c r="C9" s="499" t="s">
        <v>1028</v>
      </c>
      <c r="D9" s="356"/>
      <c r="E9" s="356"/>
      <c r="F9" s="326" t="s">
        <v>1029</v>
      </c>
      <c r="G9" s="327" t="s">
        <v>1277</v>
      </c>
      <c r="H9" s="327" t="s">
        <v>1030</v>
      </c>
      <c r="I9" s="327" t="s">
        <v>1278</v>
      </c>
      <c r="J9" s="96" t="s">
        <v>1279</v>
      </c>
      <c r="N9" s="94"/>
    </row>
    <row r="10" spans="1:17" s="11" customFormat="1" ht="39.75" customHeight="1" thickBot="1" x14ac:dyDescent="0.3">
      <c r="A10" s="61"/>
      <c r="B10" s="491"/>
      <c r="C10" s="500"/>
      <c r="D10" s="356"/>
      <c r="E10" s="356"/>
      <c r="F10" s="406">
        <v>1</v>
      </c>
      <c r="G10" s="407">
        <v>2</v>
      </c>
      <c r="H10" s="407">
        <v>3</v>
      </c>
      <c r="I10" s="407">
        <v>4</v>
      </c>
      <c r="J10" s="408">
        <v>5</v>
      </c>
      <c r="N10" s="94"/>
    </row>
    <row r="11" spans="1:17" ht="162" customHeight="1" x14ac:dyDescent="0.15">
      <c r="A11" s="493" t="s">
        <v>1031</v>
      </c>
      <c r="B11" s="357" t="s">
        <v>1032</v>
      </c>
      <c r="C11" s="358" t="s">
        <v>1033</v>
      </c>
      <c r="D11" s="328" t="s">
        <v>1034</v>
      </c>
      <c r="E11" s="325">
        <v>5</v>
      </c>
      <c r="F11" s="370" t="s">
        <v>1274</v>
      </c>
      <c r="G11" s="97" t="s">
        <v>1273</v>
      </c>
      <c r="H11" s="97" t="s">
        <v>1273</v>
      </c>
      <c r="I11" s="98" t="s">
        <v>1272</v>
      </c>
      <c r="J11" s="99" t="s">
        <v>1272</v>
      </c>
    </row>
    <row r="12" spans="1:17" ht="188" customHeight="1" x14ac:dyDescent="0.15">
      <c r="A12" s="494"/>
      <c r="B12" s="359" t="s">
        <v>1035</v>
      </c>
      <c r="C12" s="360" t="s">
        <v>1036</v>
      </c>
      <c r="D12" s="329" t="s">
        <v>1037</v>
      </c>
      <c r="E12" s="324">
        <v>4</v>
      </c>
      <c r="F12" s="371" t="s">
        <v>1276</v>
      </c>
      <c r="G12" s="100" t="s">
        <v>1274</v>
      </c>
      <c r="H12" s="101" t="s">
        <v>1273</v>
      </c>
      <c r="I12" s="101" t="s">
        <v>1273</v>
      </c>
      <c r="J12" s="102" t="s">
        <v>1272</v>
      </c>
    </row>
    <row r="13" spans="1:17" ht="162" customHeight="1" x14ac:dyDescent="0.15">
      <c r="A13" s="494"/>
      <c r="B13" s="359" t="s">
        <v>1038</v>
      </c>
      <c r="C13" s="360" t="s">
        <v>1039</v>
      </c>
      <c r="D13" s="329" t="s">
        <v>1040</v>
      </c>
      <c r="E13" s="324">
        <v>3</v>
      </c>
      <c r="F13" s="371" t="s">
        <v>1276</v>
      </c>
      <c r="G13" s="354" t="s">
        <v>1276</v>
      </c>
      <c r="H13" s="100" t="s">
        <v>1274</v>
      </c>
      <c r="I13" s="101" t="s">
        <v>1273</v>
      </c>
      <c r="J13" s="103" t="s">
        <v>1273</v>
      </c>
    </row>
    <row r="14" spans="1:17" ht="170" customHeight="1" x14ac:dyDescent="0.15">
      <c r="A14" s="494"/>
      <c r="B14" s="359" t="s">
        <v>1041</v>
      </c>
      <c r="C14" s="360" t="s">
        <v>1042</v>
      </c>
      <c r="D14" s="329" t="s">
        <v>1043</v>
      </c>
      <c r="E14" s="324">
        <v>2</v>
      </c>
      <c r="F14" s="372" t="s">
        <v>1275</v>
      </c>
      <c r="G14" s="354" t="s">
        <v>1276</v>
      </c>
      <c r="H14" s="354" t="s">
        <v>1276</v>
      </c>
      <c r="I14" s="100" t="s">
        <v>1274</v>
      </c>
      <c r="J14" s="103" t="s">
        <v>1273</v>
      </c>
    </row>
    <row r="15" spans="1:17" ht="162" customHeight="1" thickBot="1" x14ac:dyDescent="0.2">
      <c r="A15" s="495"/>
      <c r="B15" s="361" t="s">
        <v>1044</v>
      </c>
      <c r="C15" s="362" t="s">
        <v>1045</v>
      </c>
      <c r="D15" s="330" t="s">
        <v>1046</v>
      </c>
      <c r="E15" s="405">
        <v>1</v>
      </c>
      <c r="F15" s="373" t="s">
        <v>1275</v>
      </c>
      <c r="G15" s="104" t="s">
        <v>1275</v>
      </c>
      <c r="H15" s="353" t="s">
        <v>1276</v>
      </c>
      <c r="I15" s="353" t="s">
        <v>1276</v>
      </c>
      <c r="J15" s="355" t="s">
        <v>1274</v>
      </c>
      <c r="O15" s="105"/>
      <c r="P15" s="105"/>
    </row>
    <row r="16" spans="1:17" ht="14" thickBot="1" x14ac:dyDescent="0.2">
      <c r="A16" s="106"/>
      <c r="B16" s="106"/>
      <c r="C16" s="106"/>
      <c r="D16" s="106"/>
      <c r="E16" s="106"/>
      <c r="F16" s="107"/>
      <c r="G16" s="107"/>
      <c r="H16" s="107"/>
      <c r="I16" s="107"/>
      <c r="J16" s="107"/>
    </row>
    <row r="17" spans="1:12" s="335" customFormat="1" ht="25" x14ac:dyDescent="0.25">
      <c r="A17" s="331" t="s">
        <v>1047</v>
      </c>
      <c r="B17" s="332"/>
      <c r="C17" s="108" t="s">
        <v>1048</v>
      </c>
      <c r="D17" s="333"/>
      <c r="E17" s="333"/>
      <c r="F17" s="332"/>
      <c r="G17" s="332"/>
      <c r="H17" s="334"/>
      <c r="K17" s="336"/>
      <c r="L17" s="336"/>
    </row>
    <row r="18" spans="1:12" s="335" customFormat="1" ht="25" x14ac:dyDescent="0.25">
      <c r="A18" s="337" t="s">
        <v>1049</v>
      </c>
      <c r="B18" s="338"/>
      <c r="C18" s="109" t="s">
        <v>1050</v>
      </c>
      <c r="D18" s="339"/>
      <c r="E18" s="339"/>
      <c r="F18" s="338"/>
      <c r="G18" s="338"/>
      <c r="H18" s="340"/>
      <c r="K18" s="336"/>
      <c r="L18" s="336"/>
    </row>
    <row r="19" spans="1:12" s="335" customFormat="1" ht="25" x14ac:dyDescent="0.25">
      <c r="A19" s="341" t="s">
        <v>1051</v>
      </c>
      <c r="B19" s="342"/>
      <c r="C19" s="110" t="s">
        <v>1052</v>
      </c>
      <c r="D19" s="343"/>
      <c r="E19" s="343"/>
      <c r="F19" s="342"/>
      <c r="G19" s="342"/>
      <c r="H19" s="344"/>
      <c r="K19" s="336"/>
      <c r="L19" s="336"/>
    </row>
    <row r="20" spans="1:12" s="335" customFormat="1" ht="25" x14ac:dyDescent="0.25">
      <c r="A20" s="345" t="s">
        <v>1053</v>
      </c>
      <c r="B20" s="346"/>
      <c r="C20" s="111" t="s">
        <v>1054</v>
      </c>
      <c r="D20" s="347"/>
      <c r="E20" s="347"/>
      <c r="F20" s="346"/>
      <c r="G20" s="346"/>
      <c r="H20" s="348"/>
      <c r="K20" s="336"/>
      <c r="L20" s="336"/>
    </row>
    <row r="21" spans="1:12" s="335" customFormat="1" ht="26" thickBot="1" x14ac:dyDescent="0.3">
      <c r="A21" s="349" t="s">
        <v>1055</v>
      </c>
      <c r="B21" s="350"/>
      <c r="C21" s="112" t="s">
        <v>1056</v>
      </c>
      <c r="D21" s="351"/>
      <c r="E21" s="351"/>
      <c r="F21" s="350"/>
      <c r="G21" s="350"/>
      <c r="H21" s="352"/>
      <c r="K21" s="336"/>
      <c r="L21" s="336"/>
    </row>
    <row r="22" spans="1:12" s="4" customFormat="1" x14ac:dyDescent="0.15">
      <c r="A22" s="62"/>
      <c r="B22" s="113"/>
      <c r="C22" s="113"/>
      <c r="D22" s="113"/>
      <c r="E22" s="113"/>
      <c r="F22" s="114"/>
      <c r="G22" s="114"/>
    </row>
    <row r="23" spans="1:12" x14ac:dyDescent="0.15">
      <c r="H23"/>
      <c r="I23"/>
      <c r="J23"/>
    </row>
    <row r="25" spans="1:12" ht="195" customHeight="1" x14ac:dyDescent="0.15">
      <c r="B25" s="117"/>
      <c r="C25" s="117"/>
      <c r="D25" s="117"/>
      <c r="E25" s="117"/>
      <c r="F25" s="117"/>
      <c r="G25" s="117"/>
      <c r="H25" s="117"/>
      <c r="I25" s="117"/>
      <c r="J25" s="117"/>
    </row>
    <row r="26" spans="1:12" ht="20.25" customHeight="1" x14ac:dyDescent="0.15">
      <c r="B26" s="118"/>
      <c r="C26" s="118"/>
      <c r="D26" s="118"/>
      <c r="E26" s="118"/>
      <c r="F26" s="118"/>
      <c r="G26" s="118"/>
      <c r="H26" s="118"/>
      <c r="I26" s="118"/>
      <c r="J26" s="118"/>
    </row>
    <row r="27" spans="1:12" ht="12.75" customHeight="1" x14ac:dyDescent="0.15">
      <c r="A27" s="118"/>
      <c r="B27" s="118"/>
      <c r="C27" s="118"/>
      <c r="D27" s="118"/>
      <c r="E27" s="118"/>
      <c r="F27" s="118"/>
      <c r="G27" s="118"/>
      <c r="H27" s="118"/>
      <c r="I27" s="118"/>
      <c r="J27" s="118"/>
    </row>
    <row r="28" spans="1:12" ht="12.75" customHeight="1" x14ac:dyDescent="0.15">
      <c r="A28" s="118"/>
      <c r="B28" s="118"/>
      <c r="C28" s="118"/>
      <c r="D28" s="118"/>
      <c r="E28" s="118"/>
      <c r="F28" s="118"/>
      <c r="G28" s="118"/>
      <c r="H28" s="118"/>
      <c r="I28" s="118"/>
      <c r="J28" s="118"/>
    </row>
    <row r="29" spans="1:12" ht="12.75" customHeight="1" x14ac:dyDescent="0.15">
      <c r="A29" s="118"/>
      <c r="B29" s="118"/>
      <c r="C29" s="118"/>
      <c r="D29" s="118"/>
      <c r="E29" s="118"/>
      <c r="F29" s="118"/>
      <c r="G29" s="118"/>
      <c r="H29" s="118"/>
      <c r="I29" s="118"/>
      <c r="J29" s="118"/>
    </row>
    <row r="30" spans="1:12" ht="12.75" customHeight="1" x14ac:dyDescent="0.15">
      <c r="A30" s="118"/>
      <c r="B30" s="118"/>
      <c r="C30" s="118"/>
      <c r="D30" s="118"/>
      <c r="E30" s="118"/>
      <c r="F30" s="118"/>
      <c r="G30" s="118"/>
      <c r="H30" s="118"/>
      <c r="I30" s="118"/>
      <c r="J30" s="118"/>
    </row>
    <row r="31" spans="1:12" ht="12.75" customHeight="1" x14ac:dyDescent="0.15">
      <c r="A31" s="118"/>
      <c r="B31" s="118"/>
      <c r="C31" s="118"/>
      <c r="D31" s="118"/>
      <c r="E31" s="118"/>
      <c r="F31" s="118"/>
      <c r="G31" s="118"/>
      <c r="H31" s="118"/>
      <c r="I31" s="118"/>
      <c r="J31" s="118"/>
    </row>
    <row r="32" spans="1:12" ht="12.75" customHeight="1" x14ac:dyDescent="0.15">
      <c r="A32" s="118"/>
      <c r="B32" s="118"/>
      <c r="C32" s="118"/>
      <c r="D32" s="118"/>
      <c r="E32" s="118"/>
      <c r="F32" s="118"/>
      <c r="G32" s="118"/>
      <c r="H32" s="118"/>
      <c r="I32" s="118"/>
      <c r="J32" s="118"/>
    </row>
    <row r="33" spans="1:10" ht="12.75" customHeight="1" x14ac:dyDescent="0.15">
      <c r="A33" s="118"/>
      <c r="B33" s="118"/>
      <c r="C33" s="118"/>
      <c r="D33" s="118"/>
      <c r="E33" s="118"/>
      <c r="F33" s="118"/>
      <c r="G33" s="118"/>
      <c r="H33" s="118"/>
      <c r="I33" s="118"/>
      <c r="J33" s="118"/>
    </row>
    <row r="34" spans="1:10" ht="12.75" customHeight="1" x14ac:dyDescent="0.15">
      <c r="A34" s="118"/>
      <c r="B34" s="118"/>
      <c r="C34" s="118"/>
      <c r="D34" s="118"/>
      <c r="E34" s="118"/>
      <c r="F34" s="118"/>
      <c r="G34" s="118"/>
      <c r="H34" s="118"/>
      <c r="I34" s="118"/>
      <c r="J34" s="118"/>
    </row>
    <row r="35" spans="1:10" ht="12.75" customHeight="1" x14ac:dyDescent="0.15">
      <c r="A35" s="118"/>
      <c r="B35" s="118"/>
      <c r="C35" s="118"/>
      <c r="D35" s="118"/>
      <c r="E35" s="118"/>
      <c r="F35" s="118"/>
      <c r="G35" s="118"/>
      <c r="H35" s="118"/>
      <c r="I35" s="118"/>
      <c r="J35" s="118"/>
    </row>
  </sheetData>
  <mergeCells count="11">
    <mergeCell ref="A11:A15"/>
    <mergeCell ref="A5:C6"/>
    <mergeCell ref="B9:B10"/>
    <mergeCell ref="C9:C10"/>
    <mergeCell ref="D5:E5"/>
    <mergeCell ref="D4:E4"/>
    <mergeCell ref="D2:E3"/>
    <mergeCell ref="F1:J1"/>
    <mergeCell ref="D8:E8"/>
    <mergeCell ref="D7:E7"/>
    <mergeCell ref="D6:E6"/>
  </mergeCells>
  <phoneticPr fontId="5" type="noConversion"/>
  <pageMargins left="0.39370078740157483" right="0.39370078740157483" top="0.39370078740157483" bottom="0.39370078740157483" header="0.51181102362204722" footer="0.51181102362204722"/>
  <pageSetup paperSize="9" scale="35" orientation="portrait"/>
  <headerFooter alignWithMargins="0">
    <oddFooter>&amp;C&amp;A&amp;R&amp;F</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Q84"/>
  <sheetViews>
    <sheetView zoomScale="143" workbookViewId="0">
      <pane xSplit="3" ySplit="1" topLeftCell="L2" activePane="bottomRight" state="frozen"/>
      <selection activeCell="B9" sqref="B9:B10"/>
      <selection pane="topRight" activeCell="B9" sqref="B9:B10"/>
      <selection pane="bottomLeft" activeCell="B9" sqref="B9:B10"/>
      <selection pane="bottomRight" activeCell="B9" sqref="B9:B10"/>
    </sheetView>
  </sheetViews>
  <sheetFormatPr baseColWidth="10" defaultColWidth="9.1640625" defaultRowHeight="13" x14ac:dyDescent="0.15"/>
  <cols>
    <col min="1" max="1" width="17.33203125" style="165" customWidth="1"/>
    <col min="2" max="2" width="20.6640625" style="194" customWidth="1"/>
    <col min="3" max="3" width="27.5" style="165" customWidth="1"/>
    <col min="4" max="4" width="22.33203125" style="165" customWidth="1"/>
    <col min="5" max="5" width="41.5" style="165" customWidth="1"/>
    <col min="6" max="7" width="50.33203125" style="165" customWidth="1"/>
    <col min="8" max="9" width="58.33203125" style="165" customWidth="1"/>
    <col min="10" max="10" width="48.6640625" style="165" customWidth="1"/>
    <col min="11" max="12" width="58.33203125" style="165" customWidth="1"/>
    <col min="13" max="13" width="48.6640625" style="165" customWidth="1"/>
    <col min="14" max="15" width="58.33203125" style="165" customWidth="1"/>
    <col min="16" max="16" width="48.6640625" style="165" customWidth="1"/>
    <col min="17" max="17" width="58.33203125" style="165" customWidth="1"/>
    <col min="18" max="16384" width="9.1640625" style="165"/>
  </cols>
  <sheetData>
    <row r="1" spans="1:17" s="191" customFormat="1" ht="47.25" customHeight="1" thickBot="1" x14ac:dyDescent="0.2">
      <c r="A1" s="195" t="s">
        <v>1103</v>
      </c>
      <c r="B1" s="196" t="s">
        <v>832</v>
      </c>
      <c r="C1" s="197" t="s">
        <v>868</v>
      </c>
      <c r="D1" s="196" t="s">
        <v>833</v>
      </c>
      <c r="E1" s="196" t="s">
        <v>1311</v>
      </c>
      <c r="F1" s="202" t="s">
        <v>541</v>
      </c>
      <c r="G1" s="203" t="s">
        <v>542</v>
      </c>
      <c r="H1" s="197" t="s">
        <v>1340</v>
      </c>
      <c r="I1" s="203" t="s">
        <v>543</v>
      </c>
      <c r="J1" s="203" t="s">
        <v>547</v>
      </c>
      <c r="K1" s="198" t="s">
        <v>1356</v>
      </c>
      <c r="L1" s="203" t="s">
        <v>548</v>
      </c>
      <c r="M1" s="203" t="s">
        <v>549</v>
      </c>
      <c r="N1" s="196" t="s">
        <v>1340</v>
      </c>
      <c r="O1" s="203" t="s">
        <v>543</v>
      </c>
      <c r="P1" s="203" t="s">
        <v>550</v>
      </c>
      <c r="Q1" s="199" t="s">
        <v>1389</v>
      </c>
    </row>
    <row r="2" spans="1:17" s="239" customFormat="1" ht="39" x14ac:dyDescent="0.15">
      <c r="A2" s="200" t="str">
        <f>+Vulnerability!I4</f>
        <v>Audio and visual surveillance equipment</v>
      </c>
      <c r="B2" s="229" t="str">
        <f>+Assets!A4</f>
        <v>Portable attracive items - issued equipment, office equipment, etc</v>
      </c>
      <c r="C2" s="245" t="s">
        <v>440</v>
      </c>
      <c r="D2" s="230" t="s">
        <v>834</v>
      </c>
      <c r="E2" s="229"/>
      <c r="F2" s="231" t="s">
        <v>1337</v>
      </c>
      <c r="G2" s="235" t="s">
        <v>546</v>
      </c>
      <c r="H2" s="233" t="s">
        <v>1337</v>
      </c>
      <c r="I2" s="234" t="s">
        <v>1337</v>
      </c>
      <c r="J2" s="235" t="s">
        <v>553</v>
      </c>
      <c r="K2" s="236" t="s">
        <v>17</v>
      </c>
      <c r="L2" s="237" t="s">
        <v>1358</v>
      </c>
      <c r="M2" s="235" t="s">
        <v>551</v>
      </c>
      <c r="N2" s="238" t="s">
        <v>1358</v>
      </c>
      <c r="O2" s="237" t="s">
        <v>1358</v>
      </c>
      <c r="P2" s="235" t="s">
        <v>552</v>
      </c>
      <c r="Q2" s="246" t="s">
        <v>901</v>
      </c>
    </row>
    <row r="3" spans="1:17" s="239" customFormat="1" ht="78" x14ac:dyDescent="0.15">
      <c r="A3" s="200" t="str">
        <f>+Vulnerability!I5</f>
        <v>Mobile phones (intercept or misuse)</v>
      </c>
      <c r="B3" s="229" t="str">
        <f>+Assets!A5</f>
        <v>Sensitive and critical IT systems</v>
      </c>
      <c r="C3" s="245" t="s">
        <v>825</v>
      </c>
      <c r="D3" s="241" t="s">
        <v>853</v>
      </c>
      <c r="E3" s="229"/>
      <c r="F3" s="242" t="s">
        <v>446</v>
      </c>
      <c r="G3" s="235" t="s">
        <v>554</v>
      </c>
      <c r="H3" s="240" t="s">
        <v>1341</v>
      </c>
      <c r="I3" s="243" t="s">
        <v>875</v>
      </c>
      <c r="J3" s="235" t="s">
        <v>554</v>
      </c>
      <c r="K3" s="236" t="s">
        <v>9</v>
      </c>
      <c r="L3" s="244" t="s">
        <v>26</v>
      </c>
      <c r="M3" s="235" t="s">
        <v>443</v>
      </c>
      <c r="N3" s="245" t="s">
        <v>51</v>
      </c>
      <c r="O3" s="244" t="s">
        <v>58</v>
      </c>
      <c r="P3" s="235"/>
      <c r="Q3" s="246" t="s">
        <v>902</v>
      </c>
    </row>
    <row r="4" spans="1:17" s="239" customFormat="1" ht="78" x14ac:dyDescent="0.15">
      <c r="A4" s="200" t="str">
        <f>+Vulnerability!I6</f>
        <v>Cameras (portable)</v>
      </c>
      <c r="B4" s="229" t="str">
        <f>+Assets!A6</f>
        <v>Staff</v>
      </c>
      <c r="C4" s="245" t="s">
        <v>826</v>
      </c>
      <c r="D4" s="241" t="s">
        <v>835</v>
      </c>
      <c r="E4" s="229"/>
      <c r="F4" s="242" t="s">
        <v>895</v>
      </c>
      <c r="G4" s="235" t="s">
        <v>555</v>
      </c>
      <c r="H4" s="240" t="s">
        <v>1342</v>
      </c>
      <c r="I4" s="243" t="s">
        <v>778</v>
      </c>
      <c r="J4" s="235" t="s">
        <v>555</v>
      </c>
      <c r="K4" s="236" t="s">
        <v>10</v>
      </c>
      <c r="L4" s="244" t="s">
        <v>27</v>
      </c>
      <c r="M4" s="235"/>
      <c r="N4" s="245" t="s">
        <v>52</v>
      </c>
      <c r="O4" s="244" t="s">
        <v>59</v>
      </c>
      <c r="P4" s="235"/>
      <c r="Q4" s="246" t="s">
        <v>997</v>
      </c>
    </row>
    <row r="5" spans="1:17" s="239" customFormat="1" ht="39" x14ac:dyDescent="0.15">
      <c r="A5" s="200" t="e">
        <f>+Vulnerability!#REF!</f>
        <v>#REF!</v>
      </c>
      <c r="B5" s="229" t="str">
        <f>+Assets!A7</f>
        <v>Facilities, Buildings</v>
      </c>
      <c r="C5" s="245" t="s">
        <v>824</v>
      </c>
      <c r="D5" s="265" t="s">
        <v>836</v>
      </c>
      <c r="E5" s="229"/>
      <c r="F5" s="242" t="s">
        <v>896</v>
      </c>
      <c r="G5" s="235"/>
      <c r="H5" s="240" t="s">
        <v>869</v>
      </c>
      <c r="I5" s="243" t="s">
        <v>779</v>
      </c>
      <c r="J5" s="235"/>
      <c r="K5" s="236" t="s">
        <v>11</v>
      </c>
      <c r="L5" s="244" t="s">
        <v>435</v>
      </c>
      <c r="M5" s="235"/>
      <c r="N5" s="245" t="s">
        <v>1369</v>
      </c>
      <c r="O5" s="244" t="s">
        <v>60</v>
      </c>
      <c r="P5" s="235"/>
      <c r="Q5" s="246" t="s">
        <v>1093</v>
      </c>
    </row>
    <row r="6" spans="1:17" s="239" customFormat="1" ht="91" x14ac:dyDescent="0.15">
      <c r="A6" s="200" t="str">
        <f>+Vulnerability!I7</f>
        <v>Denial of service</v>
      </c>
      <c r="B6" s="229" t="str">
        <f>+Assets!A8</f>
        <v>Personnel - All</v>
      </c>
      <c r="C6" s="245" t="s">
        <v>1091</v>
      </c>
      <c r="D6" s="241" t="s">
        <v>851</v>
      </c>
      <c r="E6" s="229"/>
      <c r="F6" s="242" t="s">
        <v>854</v>
      </c>
      <c r="G6" s="235"/>
      <c r="H6" s="240" t="s">
        <v>1344</v>
      </c>
      <c r="I6" s="243" t="s">
        <v>780</v>
      </c>
      <c r="J6" s="235"/>
      <c r="K6" s="236" t="s">
        <v>12</v>
      </c>
      <c r="L6" s="244" t="s">
        <v>28</v>
      </c>
      <c r="M6" s="235"/>
      <c r="N6" s="245" t="s">
        <v>1372</v>
      </c>
      <c r="O6" s="244" t="s">
        <v>61</v>
      </c>
      <c r="P6" s="235"/>
      <c r="Q6" s="246" t="s">
        <v>903</v>
      </c>
    </row>
    <row r="7" spans="1:17" s="239" customFormat="1" ht="79" thickBot="1" x14ac:dyDescent="0.2">
      <c r="A7" s="200" t="str">
        <f>+Vulnerability!I8</f>
        <v>Physical attack</v>
      </c>
      <c r="B7" s="229" t="str">
        <f>+Assets!A9</f>
        <v>Visitors</v>
      </c>
      <c r="C7" s="245" t="s">
        <v>441</v>
      </c>
      <c r="D7" s="241" t="s">
        <v>837</v>
      </c>
      <c r="E7" s="229"/>
      <c r="F7" s="249" t="s">
        <v>436</v>
      </c>
      <c r="G7" s="235"/>
      <c r="H7" s="247" t="s">
        <v>1345</v>
      </c>
      <c r="I7" s="243" t="s">
        <v>785</v>
      </c>
      <c r="J7" s="235"/>
      <c r="K7" s="236" t="s">
        <v>13</v>
      </c>
      <c r="L7" s="244" t="s">
        <v>29</v>
      </c>
      <c r="M7" s="235"/>
      <c r="N7" s="245" t="s">
        <v>1370</v>
      </c>
      <c r="O7" s="237" t="s">
        <v>1359</v>
      </c>
      <c r="P7" s="235"/>
      <c r="Q7" s="246" t="s">
        <v>974</v>
      </c>
    </row>
    <row r="8" spans="1:17" s="239" customFormat="1" ht="79" thickBot="1" x14ac:dyDescent="0.2">
      <c r="A8" s="200" t="str">
        <f>+Vulnerability!I10</f>
        <v>Complacency</v>
      </c>
      <c r="B8" s="229" t="str">
        <f>+Assets!A10</f>
        <v>Contractors</v>
      </c>
      <c r="C8" s="245" t="s">
        <v>821</v>
      </c>
      <c r="D8" s="265" t="s">
        <v>842</v>
      </c>
      <c r="E8" s="229"/>
      <c r="F8" s="250" t="s">
        <v>664</v>
      </c>
      <c r="G8" s="235"/>
      <c r="H8" s="233" t="s">
        <v>1317</v>
      </c>
      <c r="I8" s="243" t="s">
        <v>786</v>
      </c>
      <c r="J8" s="235"/>
      <c r="K8" s="236" t="s">
        <v>14</v>
      </c>
      <c r="L8" s="244" t="s">
        <v>30</v>
      </c>
      <c r="M8" s="235"/>
      <c r="N8" s="238" t="s">
        <v>1359</v>
      </c>
      <c r="O8" s="244" t="s">
        <v>62</v>
      </c>
      <c r="P8" s="235"/>
      <c r="Q8" s="246" t="s">
        <v>1009</v>
      </c>
    </row>
    <row r="9" spans="1:17" s="239" customFormat="1" ht="39" x14ac:dyDescent="0.15">
      <c r="A9" s="200" t="str">
        <f>+Vulnerability!I11</f>
        <v>Fitness for work (eg: fatigue, intoxicants)</v>
      </c>
      <c r="B9" s="229" t="e">
        <f>+Assets!#REF!</f>
        <v>#REF!</v>
      </c>
      <c r="C9" s="245" t="s">
        <v>823</v>
      </c>
      <c r="D9" s="241" t="s">
        <v>838</v>
      </c>
      <c r="E9" s="229"/>
      <c r="F9" s="251" t="s">
        <v>836</v>
      </c>
      <c r="G9" s="232"/>
      <c r="H9" s="240" t="s">
        <v>1346</v>
      </c>
      <c r="I9" s="243" t="s">
        <v>787</v>
      </c>
      <c r="J9" s="235"/>
      <c r="K9" s="236" t="s">
        <v>15</v>
      </c>
      <c r="L9" s="244" t="s">
        <v>31</v>
      </c>
      <c r="M9" s="235"/>
      <c r="N9" s="245" t="s">
        <v>53</v>
      </c>
      <c r="O9" s="244" t="s">
        <v>63</v>
      </c>
      <c r="P9" s="235"/>
      <c r="Q9" s="246" t="s">
        <v>904</v>
      </c>
    </row>
    <row r="10" spans="1:17" s="239" customFormat="1" ht="143" x14ac:dyDescent="0.15">
      <c r="A10" s="200" t="str">
        <f>+Vulnerability!I12</f>
        <v>Network interception tools (hacking)</v>
      </c>
      <c r="B10" s="229" t="str">
        <f>+Assets!A11</f>
        <v>Tools and valuable items</v>
      </c>
      <c r="C10" s="245" t="s">
        <v>822</v>
      </c>
      <c r="D10" s="241" t="s">
        <v>850</v>
      </c>
      <c r="E10" s="229"/>
      <c r="F10" s="242" t="s">
        <v>74</v>
      </c>
      <c r="G10" s="235"/>
      <c r="H10" s="240" t="s">
        <v>870</v>
      </c>
      <c r="I10" s="243" t="s">
        <v>788</v>
      </c>
      <c r="J10" s="235"/>
      <c r="K10" s="236" t="s">
        <v>16</v>
      </c>
      <c r="L10" s="237" t="s">
        <v>1359</v>
      </c>
      <c r="M10" s="235"/>
      <c r="N10" s="245" t="s">
        <v>54</v>
      </c>
      <c r="O10" s="244" t="s">
        <v>64</v>
      </c>
      <c r="P10" s="235"/>
      <c r="Q10" s="246" t="s">
        <v>1015</v>
      </c>
    </row>
    <row r="11" spans="1:17" s="239" customFormat="1" ht="66" thickBot="1" x14ac:dyDescent="0.2">
      <c r="A11" s="200" t="str">
        <f>+Vulnerability!I13</f>
        <v>Armed assault</v>
      </c>
      <c r="B11" s="229" t="str">
        <f>+Assets!A12</f>
        <v>Portable attractive items (laptops, radios, phones)</v>
      </c>
      <c r="C11" s="245" t="s">
        <v>820</v>
      </c>
      <c r="D11" s="241" t="s">
        <v>852</v>
      </c>
      <c r="E11" s="229"/>
      <c r="F11" s="242" t="s">
        <v>75</v>
      </c>
      <c r="G11" s="235"/>
      <c r="H11" s="247" t="s">
        <v>871</v>
      </c>
      <c r="I11" s="243" t="s">
        <v>789</v>
      </c>
      <c r="J11" s="235"/>
      <c r="K11" s="236" t="s">
        <v>18</v>
      </c>
      <c r="L11" s="244" t="s">
        <v>32</v>
      </c>
      <c r="M11" s="235"/>
      <c r="N11" s="245" t="s">
        <v>55</v>
      </c>
      <c r="O11" s="244" t="s">
        <v>65</v>
      </c>
      <c r="P11" s="235"/>
      <c r="Q11" s="246" t="s">
        <v>905</v>
      </c>
    </row>
    <row r="12" spans="1:17" s="239" customFormat="1" ht="91" x14ac:dyDescent="0.15">
      <c r="A12" s="200" t="e">
        <f>+Vulnerability!#REF!</f>
        <v>#REF!</v>
      </c>
      <c r="B12" s="229" t="str">
        <f>+Assets!A13</f>
        <v>Vehicles</v>
      </c>
      <c r="C12" s="245" t="s">
        <v>1089</v>
      </c>
      <c r="D12" s="265" t="s">
        <v>843</v>
      </c>
      <c r="E12" s="229"/>
      <c r="F12" s="242" t="s">
        <v>76</v>
      </c>
      <c r="G12" s="235"/>
      <c r="H12" s="233" t="s">
        <v>1338</v>
      </c>
      <c r="I12" s="234" t="s">
        <v>1317</v>
      </c>
      <c r="J12" s="235"/>
      <c r="K12" s="236" t="s">
        <v>19</v>
      </c>
      <c r="L12" s="244" t="s">
        <v>437</v>
      </c>
      <c r="M12" s="235"/>
      <c r="N12" s="245" t="s">
        <v>1376</v>
      </c>
      <c r="O12" s="244" t="s">
        <v>66</v>
      </c>
      <c r="P12" s="235"/>
      <c r="Q12" s="246" t="s">
        <v>286</v>
      </c>
    </row>
    <row r="13" spans="1:17" s="239" customFormat="1" ht="66" thickBot="1" x14ac:dyDescent="0.2">
      <c r="A13" s="200" t="str">
        <f>+Vulnerability!I14</f>
        <v>Improvised explosive devices</v>
      </c>
      <c r="B13" s="229" t="str">
        <f>+Assets!A14</f>
        <v xml:space="preserve">Classified information </v>
      </c>
      <c r="C13" s="245" t="s">
        <v>819</v>
      </c>
      <c r="D13" s="241" t="s">
        <v>839</v>
      </c>
      <c r="E13" s="229"/>
      <c r="F13" s="242" t="s">
        <v>70</v>
      </c>
      <c r="G13" s="235"/>
      <c r="H13" s="247" t="s">
        <v>1348</v>
      </c>
      <c r="I13" s="243" t="s">
        <v>790</v>
      </c>
      <c r="J13" s="235"/>
      <c r="K13" s="236" t="s">
        <v>20</v>
      </c>
      <c r="L13" s="244" t="s">
        <v>438</v>
      </c>
      <c r="M13" s="235"/>
      <c r="N13" s="245" t="s">
        <v>1378</v>
      </c>
      <c r="O13" s="237" t="s">
        <v>1361</v>
      </c>
      <c r="P13" s="235"/>
      <c r="Q13" s="246" t="s">
        <v>445</v>
      </c>
    </row>
    <row r="14" spans="1:17" s="239" customFormat="1" ht="65" x14ac:dyDescent="0.15">
      <c r="A14" s="200" t="str">
        <f>+Vulnerability!I15</f>
        <v>Morale Hazards</v>
      </c>
      <c r="B14" s="229" t="str">
        <f>+Assets!A15</f>
        <v>Specialist hardware and technology</v>
      </c>
      <c r="C14" s="245"/>
      <c r="D14" s="241" t="s">
        <v>844</v>
      </c>
      <c r="E14" s="229"/>
      <c r="F14" s="242" t="s">
        <v>71</v>
      </c>
      <c r="G14" s="235"/>
      <c r="H14" s="233" t="s">
        <v>1339</v>
      </c>
      <c r="I14" s="243" t="s">
        <v>791</v>
      </c>
      <c r="J14" s="235"/>
      <c r="K14" s="236" t="s">
        <v>21</v>
      </c>
      <c r="L14" s="244" t="s">
        <v>33</v>
      </c>
      <c r="M14" s="235"/>
      <c r="N14" s="245" t="s">
        <v>56</v>
      </c>
      <c r="O14" s="244" t="s">
        <v>67</v>
      </c>
      <c r="P14" s="235"/>
      <c r="Q14" s="246" t="s">
        <v>906</v>
      </c>
    </row>
    <row r="15" spans="1:17" s="239" customFormat="1" ht="65" x14ac:dyDescent="0.15">
      <c r="A15" s="200" t="str">
        <f>+Vulnerability!I16</f>
        <v>Chemical hazards (eg: chlorine, sarin)</v>
      </c>
      <c r="B15" s="229" t="e">
        <f>+Assets!#REF!</f>
        <v>#REF!</v>
      </c>
      <c r="C15" s="245"/>
      <c r="D15" s="241" t="s">
        <v>845</v>
      </c>
      <c r="E15" s="229"/>
      <c r="F15" s="242" t="s">
        <v>72</v>
      </c>
      <c r="G15" s="235"/>
      <c r="H15" s="240" t="s">
        <v>872</v>
      </c>
      <c r="I15" s="243" t="s">
        <v>792</v>
      </c>
      <c r="J15" s="235"/>
      <c r="K15" s="236" t="s">
        <v>22</v>
      </c>
      <c r="L15" s="244" t="s">
        <v>34</v>
      </c>
      <c r="M15" s="235"/>
      <c r="N15" s="238" t="s">
        <v>1361</v>
      </c>
      <c r="O15" s="237" t="s">
        <v>1362</v>
      </c>
      <c r="P15" s="235"/>
      <c r="Q15" s="246"/>
    </row>
    <row r="16" spans="1:17" s="239" customFormat="1" ht="66" thickBot="1" x14ac:dyDescent="0.2">
      <c r="A16" s="200" t="str">
        <f>+Vulnerability!I17</f>
        <v>Moral Hazards</v>
      </c>
      <c r="B16" s="229" t="str">
        <f>+Assets!A16</f>
        <v>Politically sensitive information</v>
      </c>
      <c r="C16" s="245"/>
      <c r="D16" s="241" t="s">
        <v>846</v>
      </c>
      <c r="E16" s="229"/>
      <c r="F16" s="250" t="s">
        <v>73</v>
      </c>
      <c r="G16" s="235"/>
      <c r="H16" s="240" t="s">
        <v>873</v>
      </c>
      <c r="I16" s="243" t="s">
        <v>793</v>
      </c>
      <c r="J16" s="235"/>
      <c r="K16" s="236" t="s">
        <v>23</v>
      </c>
      <c r="L16" s="244" t="s">
        <v>35</v>
      </c>
      <c r="M16" s="235"/>
      <c r="N16" s="245" t="s">
        <v>1381</v>
      </c>
      <c r="O16" s="244" t="s">
        <v>68</v>
      </c>
      <c r="P16" s="235"/>
      <c r="Q16" s="246" t="s">
        <v>907</v>
      </c>
    </row>
    <row r="17" spans="1:17" s="239" customFormat="1" ht="53" thickBot="1" x14ac:dyDescent="0.2">
      <c r="A17" s="200" t="e">
        <f>+Vulnerability!#REF!</f>
        <v>#REF!</v>
      </c>
      <c r="B17" s="229" t="str">
        <f>+Assets!A17</f>
        <v>Portable crypto equipment</v>
      </c>
      <c r="C17" s="245"/>
      <c r="D17" s="241" t="s">
        <v>847</v>
      </c>
      <c r="E17" s="229"/>
      <c r="F17" s="231" t="s">
        <v>1317</v>
      </c>
      <c r="G17" s="232"/>
      <c r="H17" s="247" t="s">
        <v>874</v>
      </c>
      <c r="I17" s="234" t="s">
        <v>1338</v>
      </c>
      <c r="J17" s="235"/>
      <c r="K17" s="236" t="s">
        <v>24</v>
      </c>
      <c r="L17" s="244" t="s">
        <v>36</v>
      </c>
      <c r="M17" s="235"/>
      <c r="N17" s="245" t="s">
        <v>1382</v>
      </c>
      <c r="O17" s="244" t="s">
        <v>69</v>
      </c>
      <c r="P17" s="235"/>
      <c r="Q17" s="246"/>
    </row>
    <row r="18" spans="1:17" s="239" customFormat="1" ht="39" x14ac:dyDescent="0.15">
      <c r="A18" s="200" t="str">
        <f>+Vulnerability!I18</f>
        <v>Radiological hazards</v>
      </c>
      <c r="B18" s="229" t="str">
        <f>+Assets!A18</f>
        <v>Commercially sensitive information</v>
      </c>
      <c r="C18" s="245"/>
      <c r="D18" s="241" t="s">
        <v>848</v>
      </c>
      <c r="E18" s="229"/>
      <c r="F18" s="249" t="s">
        <v>77</v>
      </c>
      <c r="G18" s="252"/>
      <c r="H18" s="248"/>
      <c r="I18" s="244" t="s">
        <v>0</v>
      </c>
      <c r="J18" s="252"/>
      <c r="K18" s="236" t="s">
        <v>25</v>
      </c>
      <c r="L18" s="244" t="s">
        <v>37</v>
      </c>
      <c r="M18" s="252"/>
      <c r="N18" s="238" t="s">
        <v>1362</v>
      </c>
      <c r="O18" s="244" t="s">
        <v>897</v>
      </c>
      <c r="P18" s="252"/>
      <c r="Q18" s="246"/>
    </row>
    <row r="19" spans="1:17" s="239" customFormat="1" ht="78" x14ac:dyDescent="0.15">
      <c r="A19" s="200" t="str">
        <f>+Vulnerability!I19</f>
        <v>Biological hazards (anthrax, etc)</v>
      </c>
      <c r="B19" s="229" t="str">
        <f>+Assets!A19</f>
        <v>Consumables</v>
      </c>
      <c r="C19" s="245"/>
      <c r="D19" s="241" t="s">
        <v>849</v>
      </c>
      <c r="E19" s="229"/>
      <c r="F19" s="242" t="s">
        <v>78</v>
      </c>
      <c r="G19" s="252"/>
      <c r="H19" s="245"/>
      <c r="I19" s="244" t="s">
        <v>1</v>
      </c>
      <c r="J19" s="252"/>
      <c r="K19" s="236"/>
      <c r="L19" s="244" t="s">
        <v>38</v>
      </c>
      <c r="M19" s="252"/>
      <c r="N19" s="245" t="s">
        <v>1388</v>
      </c>
      <c r="O19" s="244" t="s">
        <v>898</v>
      </c>
      <c r="P19" s="252"/>
      <c r="Q19" s="246"/>
    </row>
    <row r="20" spans="1:17" s="239" customFormat="1" ht="52" x14ac:dyDescent="0.15">
      <c r="A20" s="200" t="e">
        <f>+Vulnerability!#REF!</f>
        <v>#REF!</v>
      </c>
      <c r="B20" s="229" t="e">
        <f>+Assets!#REF!</f>
        <v>#REF!</v>
      </c>
      <c r="C20" s="245"/>
      <c r="D20" s="241" t="s">
        <v>840</v>
      </c>
      <c r="E20" s="229"/>
      <c r="F20" s="242" t="s">
        <v>79</v>
      </c>
      <c r="G20" s="252"/>
      <c r="H20" s="245"/>
      <c r="I20" s="244" t="s">
        <v>2</v>
      </c>
      <c r="J20" s="252"/>
      <c r="K20" s="236"/>
      <c r="L20" s="237" t="s">
        <v>1361</v>
      </c>
      <c r="M20" s="252"/>
      <c r="N20" s="245" t="s">
        <v>57</v>
      </c>
      <c r="O20" s="244" t="s">
        <v>899</v>
      </c>
      <c r="P20" s="252"/>
      <c r="Q20" s="246"/>
    </row>
    <row r="21" spans="1:17" s="239" customFormat="1" ht="78" x14ac:dyDescent="0.15">
      <c r="A21" s="200"/>
      <c r="B21" s="229" t="e">
        <f>+Assets!#REF!</f>
        <v>#REF!</v>
      </c>
      <c r="C21" s="245"/>
      <c r="D21" s="241" t="s">
        <v>841</v>
      </c>
      <c r="E21" s="229"/>
      <c r="F21" s="242" t="s">
        <v>80</v>
      </c>
      <c r="G21" s="252"/>
      <c r="H21" s="245"/>
      <c r="I21" s="244" t="s">
        <v>3</v>
      </c>
      <c r="J21" s="252"/>
      <c r="K21" s="236"/>
      <c r="L21" s="244" t="s">
        <v>439</v>
      </c>
      <c r="M21" s="252"/>
      <c r="N21" s="245" t="s">
        <v>1387</v>
      </c>
      <c r="O21" s="244" t="s">
        <v>900</v>
      </c>
      <c r="P21" s="252"/>
      <c r="Q21" s="246"/>
    </row>
    <row r="22" spans="1:17" s="239" customFormat="1" ht="52" x14ac:dyDescent="0.15">
      <c r="A22" s="200"/>
      <c r="B22" s="229" t="str">
        <f>+Assets!A20</f>
        <v>Fuel and other liquids</v>
      </c>
      <c r="C22" s="245"/>
      <c r="D22" s="241"/>
      <c r="E22" s="229"/>
      <c r="F22" s="242" t="s">
        <v>81</v>
      </c>
      <c r="G22" s="252"/>
      <c r="H22" s="245"/>
      <c r="I22" s="237" t="s">
        <v>1354</v>
      </c>
      <c r="J22" s="252"/>
      <c r="K22" s="236"/>
      <c r="L22" s="244" t="s">
        <v>39</v>
      </c>
      <c r="M22" s="252"/>
      <c r="N22" s="245" t="s">
        <v>1385</v>
      </c>
      <c r="O22" s="244"/>
      <c r="P22" s="252"/>
      <c r="Q22" s="246"/>
    </row>
    <row r="23" spans="1:17" s="239" customFormat="1" ht="91" x14ac:dyDescent="0.15">
      <c r="A23" s="200"/>
      <c r="B23" s="229">
        <f>+Assets!A21</f>
        <v>0</v>
      </c>
      <c r="C23" s="245"/>
      <c r="D23" s="241"/>
      <c r="E23" s="229"/>
      <c r="F23" s="242" t="s">
        <v>82</v>
      </c>
      <c r="G23" s="252"/>
      <c r="H23" s="245"/>
      <c r="I23" s="244" t="s">
        <v>4</v>
      </c>
      <c r="J23" s="252"/>
      <c r="K23" s="236"/>
      <c r="L23" s="244" t="s">
        <v>40</v>
      </c>
      <c r="M23" s="252"/>
      <c r="N23" s="245" t="s">
        <v>1383</v>
      </c>
      <c r="O23" s="244"/>
      <c r="P23" s="252"/>
      <c r="Q23" s="246"/>
    </row>
    <row r="24" spans="1:17" s="239" customFormat="1" ht="52" x14ac:dyDescent="0.15">
      <c r="A24" s="200"/>
      <c r="B24" s="229">
        <f>+Assets!A22</f>
        <v>0</v>
      </c>
      <c r="C24" s="245"/>
      <c r="D24" s="241"/>
      <c r="E24" s="229"/>
      <c r="F24" s="242" t="s">
        <v>83</v>
      </c>
      <c r="G24" s="252"/>
      <c r="H24" s="245"/>
      <c r="I24" s="244" t="s">
        <v>5</v>
      </c>
      <c r="J24" s="252"/>
      <c r="K24" s="236"/>
      <c r="L24" s="244" t="s">
        <v>41</v>
      </c>
      <c r="M24" s="252"/>
      <c r="N24" s="245" t="s">
        <v>1386</v>
      </c>
      <c r="O24" s="244"/>
      <c r="P24" s="252"/>
      <c r="Q24" s="246"/>
    </row>
    <row r="25" spans="1:17" s="239" customFormat="1" ht="52" x14ac:dyDescent="0.15">
      <c r="A25" s="200"/>
      <c r="B25" s="229">
        <f>+Assets!A23</f>
        <v>0</v>
      </c>
      <c r="C25" s="245"/>
      <c r="D25" s="241"/>
      <c r="E25" s="229"/>
      <c r="F25" s="242" t="s">
        <v>84</v>
      </c>
      <c r="G25" s="252"/>
      <c r="H25" s="245"/>
      <c r="I25" s="244" t="s">
        <v>6</v>
      </c>
      <c r="J25" s="252"/>
      <c r="K25" s="236"/>
      <c r="L25" s="237" t="s">
        <v>1362</v>
      </c>
      <c r="M25" s="252"/>
      <c r="N25" s="245" t="s">
        <v>449</v>
      </c>
      <c r="O25" s="244"/>
      <c r="P25" s="252"/>
      <c r="Q25" s="246"/>
    </row>
    <row r="26" spans="1:17" s="239" customFormat="1" ht="65" x14ac:dyDescent="0.15">
      <c r="A26" s="200"/>
      <c r="B26" s="229">
        <f>+Assets!A24</f>
        <v>0</v>
      </c>
      <c r="C26" s="245"/>
      <c r="D26" s="241"/>
      <c r="E26" s="229"/>
      <c r="F26" s="242" t="s">
        <v>85</v>
      </c>
      <c r="G26" s="252"/>
      <c r="H26" s="245"/>
      <c r="I26" s="244" t="s">
        <v>7</v>
      </c>
      <c r="J26" s="252"/>
      <c r="K26" s="236"/>
      <c r="L26" s="244" t="s">
        <v>42</v>
      </c>
      <c r="M26" s="252"/>
      <c r="N26" s="245"/>
      <c r="O26" s="244"/>
      <c r="P26" s="252"/>
      <c r="Q26" s="246"/>
    </row>
    <row r="27" spans="1:17" s="239" customFormat="1" ht="118" thickBot="1" x14ac:dyDescent="0.2">
      <c r="A27" s="200"/>
      <c r="B27" s="229">
        <f>+Assets!A25</f>
        <v>0</v>
      </c>
      <c r="C27" s="245"/>
      <c r="D27" s="241"/>
      <c r="E27" s="229"/>
      <c r="F27" s="250" t="s">
        <v>86</v>
      </c>
      <c r="G27" s="252"/>
      <c r="H27" s="245"/>
      <c r="I27" s="244" t="s">
        <v>8</v>
      </c>
      <c r="J27" s="252"/>
      <c r="K27" s="236"/>
      <c r="L27" s="244" t="s">
        <v>43</v>
      </c>
      <c r="M27" s="252"/>
      <c r="N27" s="245"/>
      <c r="O27" s="244"/>
      <c r="P27" s="252"/>
      <c r="Q27" s="246"/>
    </row>
    <row r="28" spans="1:17" s="239" customFormat="1" x14ac:dyDescent="0.15">
      <c r="A28" s="200"/>
      <c r="B28" s="229">
        <f>+Assets!A26</f>
        <v>0</v>
      </c>
      <c r="C28" s="245"/>
      <c r="D28" s="241"/>
      <c r="E28" s="229"/>
      <c r="F28" s="231" t="s">
        <v>1093</v>
      </c>
      <c r="G28" s="253"/>
      <c r="H28" s="245"/>
      <c r="I28" s="244" t="s">
        <v>447</v>
      </c>
      <c r="J28" s="252"/>
      <c r="K28" s="236"/>
      <c r="L28" s="244" t="s">
        <v>44</v>
      </c>
      <c r="M28" s="252"/>
      <c r="N28" s="245"/>
      <c r="O28" s="244"/>
      <c r="P28" s="252"/>
      <c r="Q28" s="246"/>
    </row>
    <row r="29" spans="1:17" s="239" customFormat="1" x14ac:dyDescent="0.15">
      <c r="A29" s="200"/>
      <c r="B29" s="229">
        <f>+Assets!A27</f>
        <v>0</v>
      </c>
      <c r="C29" s="245"/>
      <c r="D29" s="241"/>
      <c r="E29" s="229"/>
      <c r="F29" s="249" t="s">
        <v>87</v>
      </c>
      <c r="G29" s="252"/>
      <c r="H29" s="245"/>
      <c r="I29" s="244"/>
      <c r="J29" s="252"/>
      <c r="K29" s="236"/>
      <c r="L29" s="244" t="s">
        <v>45</v>
      </c>
      <c r="M29" s="252"/>
      <c r="N29" s="245"/>
      <c r="O29" s="244"/>
      <c r="P29" s="252"/>
      <c r="Q29" s="246"/>
    </row>
    <row r="30" spans="1:17" s="239" customFormat="1" ht="39" x14ac:dyDescent="0.15">
      <c r="A30" s="200"/>
      <c r="B30" s="229">
        <f>+Assets!A28</f>
        <v>0</v>
      </c>
      <c r="C30" s="245"/>
      <c r="D30" s="241"/>
      <c r="E30" s="229"/>
      <c r="F30" s="242" t="s">
        <v>88</v>
      </c>
      <c r="G30" s="252"/>
      <c r="H30" s="245"/>
      <c r="I30" s="244"/>
      <c r="J30" s="252"/>
      <c r="K30" s="236"/>
      <c r="L30" s="244" t="s">
        <v>46</v>
      </c>
      <c r="M30" s="252"/>
      <c r="N30" s="245"/>
      <c r="O30" s="244"/>
      <c r="P30" s="252"/>
      <c r="Q30" s="246"/>
    </row>
    <row r="31" spans="1:17" s="239" customFormat="1" ht="52" x14ac:dyDescent="0.15">
      <c r="A31" s="200"/>
      <c r="B31" s="229">
        <f>+Assets!A29</f>
        <v>0</v>
      </c>
      <c r="C31" s="245"/>
      <c r="D31" s="241"/>
      <c r="E31" s="229"/>
      <c r="F31" s="242" t="s">
        <v>89</v>
      </c>
      <c r="G31" s="252"/>
      <c r="H31" s="245"/>
      <c r="I31" s="244"/>
      <c r="J31" s="252"/>
      <c r="K31" s="236"/>
      <c r="L31" s="244" t="s">
        <v>47</v>
      </c>
      <c r="M31" s="252"/>
      <c r="N31" s="245"/>
      <c r="O31" s="244"/>
      <c r="P31" s="252"/>
      <c r="Q31" s="246"/>
    </row>
    <row r="32" spans="1:17" s="239" customFormat="1" ht="39" x14ac:dyDescent="0.15">
      <c r="A32" s="200"/>
      <c r="B32" s="229">
        <f>+Assets!A30</f>
        <v>0</v>
      </c>
      <c r="C32" s="245"/>
      <c r="D32" s="241"/>
      <c r="E32" s="229"/>
      <c r="F32" s="242" t="s">
        <v>90</v>
      </c>
      <c r="G32" s="252"/>
      <c r="H32" s="245"/>
      <c r="I32" s="244"/>
      <c r="J32" s="252"/>
      <c r="K32" s="236"/>
      <c r="L32" s="244" t="s">
        <v>48</v>
      </c>
      <c r="M32" s="252"/>
      <c r="N32" s="245"/>
      <c r="O32" s="244"/>
      <c r="P32" s="252"/>
      <c r="Q32" s="246"/>
    </row>
    <row r="33" spans="1:17" s="239" customFormat="1" ht="143" x14ac:dyDescent="0.15">
      <c r="A33" s="200"/>
      <c r="B33" s="229">
        <f>+Assets!A31</f>
        <v>0</v>
      </c>
      <c r="C33" s="245"/>
      <c r="D33" s="241"/>
      <c r="E33" s="229"/>
      <c r="F33" s="242" t="s">
        <v>91</v>
      </c>
      <c r="G33" s="252"/>
      <c r="H33" s="245"/>
      <c r="I33" s="244"/>
      <c r="J33" s="252"/>
      <c r="K33" s="236"/>
      <c r="L33" s="244" t="s">
        <v>49</v>
      </c>
      <c r="M33" s="252"/>
      <c r="N33" s="245"/>
      <c r="O33" s="244"/>
      <c r="P33" s="252"/>
      <c r="Q33" s="246"/>
    </row>
    <row r="34" spans="1:17" s="239" customFormat="1" ht="39" x14ac:dyDescent="0.15">
      <c r="A34" s="200"/>
      <c r="B34" s="229">
        <f>+Assets!A32</f>
        <v>0</v>
      </c>
      <c r="C34" s="245"/>
      <c r="D34" s="241"/>
      <c r="E34" s="229"/>
      <c r="F34" s="242" t="s">
        <v>92</v>
      </c>
      <c r="G34" s="252"/>
      <c r="H34" s="245"/>
      <c r="I34" s="244"/>
      <c r="J34" s="252"/>
      <c r="K34" s="236"/>
      <c r="L34" s="244" t="s">
        <v>50</v>
      </c>
      <c r="M34" s="252"/>
      <c r="N34" s="245"/>
      <c r="O34" s="244"/>
      <c r="P34" s="252"/>
      <c r="Q34" s="246"/>
    </row>
    <row r="35" spans="1:17" s="239" customFormat="1" ht="169" x14ac:dyDescent="0.15">
      <c r="A35" s="200"/>
      <c r="B35" s="229">
        <f>+Assets!A33</f>
        <v>0</v>
      </c>
      <c r="C35" s="245"/>
      <c r="D35" s="241"/>
      <c r="E35" s="229"/>
      <c r="F35" s="242" t="s">
        <v>93</v>
      </c>
      <c r="G35" s="252"/>
      <c r="H35" s="245"/>
      <c r="I35" s="244"/>
      <c r="J35" s="252"/>
      <c r="K35" s="236"/>
      <c r="L35" s="244" t="s">
        <v>448</v>
      </c>
      <c r="M35" s="252"/>
      <c r="N35" s="245"/>
      <c r="O35" s="244"/>
      <c r="P35" s="252"/>
      <c r="Q35" s="246"/>
    </row>
    <row r="36" spans="1:17" s="239" customFormat="1" ht="65" x14ac:dyDescent="0.15">
      <c r="A36" s="200"/>
      <c r="B36" s="229">
        <f>+Assets!A34</f>
        <v>0</v>
      </c>
      <c r="C36" s="245"/>
      <c r="D36" s="241"/>
      <c r="E36" s="229"/>
      <c r="F36" s="242" t="s">
        <v>94</v>
      </c>
      <c r="G36" s="252"/>
      <c r="H36" s="245"/>
      <c r="I36" s="244"/>
      <c r="J36" s="252"/>
      <c r="K36" s="236"/>
      <c r="L36" s="244"/>
      <c r="M36" s="252"/>
      <c r="N36" s="245"/>
      <c r="O36" s="244"/>
      <c r="P36" s="252"/>
      <c r="Q36" s="246"/>
    </row>
    <row r="37" spans="1:17" s="239" customFormat="1" ht="117" x14ac:dyDescent="0.15">
      <c r="A37" s="200"/>
      <c r="B37" s="229">
        <f>+Assets!A35</f>
        <v>0</v>
      </c>
      <c r="C37" s="245"/>
      <c r="D37" s="241"/>
      <c r="E37" s="229"/>
      <c r="F37" s="242" t="s">
        <v>95</v>
      </c>
      <c r="G37" s="252"/>
      <c r="H37" s="245"/>
      <c r="I37" s="244"/>
      <c r="J37" s="252"/>
      <c r="K37" s="236"/>
      <c r="L37" s="244"/>
      <c r="M37" s="252"/>
      <c r="N37" s="245"/>
      <c r="O37" s="244"/>
      <c r="P37" s="252"/>
      <c r="Q37" s="246"/>
    </row>
    <row r="38" spans="1:17" s="239" customFormat="1" x14ac:dyDescent="0.15">
      <c r="A38" s="200"/>
      <c r="B38" s="229">
        <f>+Assets!A36</f>
        <v>0</v>
      </c>
      <c r="C38" s="245"/>
      <c r="D38" s="241"/>
      <c r="E38" s="229"/>
      <c r="F38" s="249" t="s">
        <v>855</v>
      </c>
      <c r="G38" s="252"/>
      <c r="H38" s="245"/>
      <c r="I38" s="244"/>
      <c r="J38" s="252"/>
      <c r="K38" s="236"/>
      <c r="L38" s="244"/>
      <c r="M38" s="252"/>
      <c r="N38" s="245"/>
      <c r="O38" s="244"/>
      <c r="P38" s="252"/>
      <c r="Q38" s="246"/>
    </row>
    <row r="39" spans="1:17" s="239" customFormat="1" ht="117" x14ac:dyDescent="0.15">
      <c r="A39" s="200"/>
      <c r="B39" s="229">
        <f>+Assets!A37</f>
        <v>0</v>
      </c>
      <c r="C39" s="245"/>
      <c r="D39" s="241"/>
      <c r="E39" s="229"/>
      <c r="F39" s="242" t="s">
        <v>887</v>
      </c>
      <c r="G39" s="252"/>
      <c r="H39" s="245"/>
      <c r="I39" s="244"/>
      <c r="J39" s="252"/>
      <c r="K39" s="236"/>
      <c r="L39" s="244"/>
      <c r="M39" s="252"/>
      <c r="N39" s="245"/>
      <c r="O39" s="244"/>
      <c r="P39" s="252"/>
      <c r="Q39" s="246"/>
    </row>
    <row r="40" spans="1:17" s="239" customFormat="1" ht="91" x14ac:dyDescent="0.15">
      <c r="A40" s="200"/>
      <c r="B40" s="229">
        <f>+Assets!A38</f>
        <v>0</v>
      </c>
      <c r="C40" s="245"/>
      <c r="D40" s="241"/>
      <c r="E40" s="229"/>
      <c r="F40" s="242" t="s">
        <v>888</v>
      </c>
      <c r="G40" s="252"/>
      <c r="H40" s="245"/>
      <c r="I40" s="244"/>
      <c r="J40" s="252"/>
      <c r="K40" s="236"/>
      <c r="L40" s="244"/>
      <c r="M40" s="252"/>
      <c r="N40" s="245"/>
      <c r="O40" s="244"/>
      <c r="P40" s="252"/>
      <c r="Q40" s="246"/>
    </row>
    <row r="41" spans="1:17" s="239" customFormat="1" ht="65" x14ac:dyDescent="0.15">
      <c r="A41" s="200"/>
      <c r="B41" s="229">
        <f>+Assets!A39</f>
        <v>0</v>
      </c>
      <c r="C41" s="245"/>
      <c r="D41" s="241"/>
      <c r="E41" s="229"/>
      <c r="F41" s="242" t="s">
        <v>889</v>
      </c>
      <c r="G41" s="252"/>
      <c r="H41" s="245"/>
      <c r="I41" s="244"/>
      <c r="J41" s="252"/>
      <c r="K41" s="236"/>
      <c r="L41" s="244"/>
      <c r="M41" s="252"/>
      <c r="N41" s="245"/>
      <c r="O41" s="244"/>
      <c r="P41" s="252"/>
      <c r="Q41" s="246"/>
    </row>
    <row r="42" spans="1:17" s="239" customFormat="1" ht="65" x14ac:dyDescent="0.15">
      <c r="A42" s="200"/>
      <c r="B42" s="229">
        <f>+Assets!A40</f>
        <v>0</v>
      </c>
      <c r="C42" s="245"/>
      <c r="D42" s="241"/>
      <c r="E42" s="229"/>
      <c r="F42" s="242" t="s">
        <v>890</v>
      </c>
      <c r="G42" s="252"/>
      <c r="H42" s="245"/>
      <c r="I42" s="244"/>
      <c r="J42" s="252"/>
      <c r="K42" s="236"/>
      <c r="L42" s="244"/>
      <c r="M42" s="252"/>
      <c r="N42" s="245"/>
      <c r="O42" s="244"/>
      <c r="P42" s="252"/>
      <c r="Q42" s="246"/>
    </row>
    <row r="43" spans="1:17" s="239" customFormat="1" ht="40" thickBot="1" x14ac:dyDescent="0.2">
      <c r="A43" s="200"/>
      <c r="B43" s="229"/>
      <c r="C43" s="245"/>
      <c r="D43" s="241"/>
      <c r="E43" s="229"/>
      <c r="F43" s="250" t="s">
        <v>891</v>
      </c>
      <c r="G43" s="252"/>
      <c r="H43" s="245"/>
      <c r="I43" s="244"/>
      <c r="J43" s="252"/>
      <c r="K43" s="236"/>
      <c r="L43" s="244"/>
      <c r="M43" s="252"/>
      <c r="N43" s="245"/>
      <c r="O43" s="244"/>
      <c r="P43" s="252"/>
      <c r="Q43" s="246"/>
    </row>
    <row r="44" spans="1:17" s="239" customFormat="1" x14ac:dyDescent="0.15">
      <c r="A44" s="200"/>
      <c r="B44" s="229"/>
      <c r="C44" s="245"/>
      <c r="D44" s="241"/>
      <c r="E44" s="229"/>
      <c r="F44" s="231" t="s">
        <v>544</v>
      </c>
      <c r="G44" s="253"/>
      <c r="H44" s="245"/>
      <c r="I44" s="244"/>
      <c r="J44" s="252"/>
      <c r="K44" s="236"/>
      <c r="L44" s="244"/>
      <c r="M44" s="252"/>
      <c r="N44" s="245"/>
      <c r="O44" s="244"/>
      <c r="P44" s="252"/>
      <c r="Q44" s="246"/>
    </row>
    <row r="45" spans="1:17" s="239" customFormat="1" ht="39" x14ac:dyDescent="0.15">
      <c r="A45" s="200"/>
      <c r="B45" s="229"/>
      <c r="C45" s="245"/>
      <c r="D45" s="241"/>
      <c r="E45" s="229"/>
      <c r="F45" s="242" t="s">
        <v>893</v>
      </c>
      <c r="G45" s="252"/>
      <c r="H45" s="245"/>
      <c r="I45" s="244"/>
      <c r="J45" s="252"/>
      <c r="K45" s="236"/>
      <c r="L45" s="244"/>
      <c r="M45" s="252"/>
      <c r="N45" s="245"/>
      <c r="O45" s="244"/>
      <c r="P45" s="252"/>
      <c r="Q45" s="246"/>
    </row>
    <row r="46" spans="1:17" s="239" customFormat="1" ht="52" x14ac:dyDescent="0.15">
      <c r="A46" s="200"/>
      <c r="B46" s="229"/>
      <c r="C46" s="245"/>
      <c r="D46" s="241"/>
      <c r="E46" s="229"/>
      <c r="F46" s="242" t="s">
        <v>856</v>
      </c>
      <c r="G46" s="252"/>
      <c r="H46" s="245"/>
      <c r="I46" s="244"/>
      <c r="J46" s="252"/>
      <c r="K46" s="236"/>
      <c r="L46" s="244"/>
      <c r="M46" s="252"/>
      <c r="N46" s="245"/>
      <c r="O46" s="244"/>
      <c r="P46" s="252"/>
      <c r="Q46" s="246"/>
    </row>
    <row r="47" spans="1:17" s="239" customFormat="1" ht="65" x14ac:dyDescent="0.15">
      <c r="A47" s="200"/>
      <c r="B47" s="229"/>
      <c r="C47" s="245"/>
      <c r="D47" s="241"/>
      <c r="E47" s="229"/>
      <c r="F47" s="242" t="s">
        <v>892</v>
      </c>
      <c r="G47" s="252"/>
      <c r="H47" s="245"/>
      <c r="I47" s="244"/>
      <c r="J47" s="252"/>
      <c r="K47" s="236"/>
      <c r="L47" s="244"/>
      <c r="M47" s="252"/>
      <c r="N47" s="245"/>
      <c r="O47" s="244"/>
      <c r="P47" s="252"/>
      <c r="Q47" s="246"/>
    </row>
    <row r="48" spans="1:17" s="239" customFormat="1" ht="26" x14ac:dyDescent="0.15">
      <c r="A48" s="200"/>
      <c r="B48" s="229"/>
      <c r="C48" s="245"/>
      <c r="D48" s="241"/>
      <c r="E48" s="229"/>
      <c r="F48" s="242" t="s">
        <v>857</v>
      </c>
      <c r="G48" s="252"/>
      <c r="H48" s="245"/>
      <c r="I48" s="244"/>
      <c r="J48" s="252"/>
      <c r="K48" s="236"/>
      <c r="L48" s="244"/>
      <c r="M48" s="252"/>
      <c r="N48" s="245"/>
      <c r="O48" s="244"/>
      <c r="P48" s="252"/>
      <c r="Q48" s="246"/>
    </row>
    <row r="49" spans="1:17" s="239" customFormat="1" ht="52" x14ac:dyDescent="0.15">
      <c r="A49" s="200"/>
      <c r="B49" s="229"/>
      <c r="C49" s="245"/>
      <c r="D49" s="241"/>
      <c r="E49" s="229"/>
      <c r="F49" s="242" t="s">
        <v>858</v>
      </c>
      <c r="G49" s="252"/>
      <c r="H49" s="245"/>
      <c r="I49" s="244"/>
      <c r="J49" s="252"/>
      <c r="K49" s="236"/>
      <c r="L49" s="244"/>
      <c r="M49" s="252"/>
      <c r="N49" s="245"/>
      <c r="O49" s="244"/>
      <c r="P49" s="252"/>
      <c r="Q49" s="246"/>
    </row>
    <row r="50" spans="1:17" s="239" customFormat="1" ht="39" x14ac:dyDescent="0.15">
      <c r="A50" s="200"/>
      <c r="B50" s="229"/>
      <c r="C50" s="245"/>
      <c r="D50" s="241"/>
      <c r="E50" s="229"/>
      <c r="F50" s="242" t="s">
        <v>894</v>
      </c>
      <c r="G50" s="252"/>
      <c r="H50" s="245"/>
      <c r="I50" s="244"/>
      <c r="J50" s="252"/>
      <c r="K50" s="236"/>
      <c r="L50" s="244"/>
      <c r="M50" s="252"/>
      <c r="N50" s="245"/>
      <c r="O50" s="244"/>
      <c r="P50" s="252"/>
      <c r="Q50" s="246"/>
    </row>
    <row r="51" spans="1:17" s="239" customFormat="1" x14ac:dyDescent="0.15">
      <c r="A51" s="200"/>
      <c r="B51" s="229"/>
      <c r="C51" s="245"/>
      <c r="D51" s="241"/>
      <c r="E51" s="229"/>
      <c r="F51" s="249" t="s">
        <v>859</v>
      </c>
      <c r="G51" s="252"/>
      <c r="H51" s="245"/>
      <c r="I51" s="244"/>
      <c r="J51" s="252"/>
      <c r="K51" s="236"/>
      <c r="L51" s="244"/>
      <c r="M51" s="252"/>
      <c r="N51" s="245"/>
      <c r="O51" s="244"/>
      <c r="P51" s="252"/>
      <c r="Q51" s="246"/>
    </row>
    <row r="52" spans="1:17" s="239" customFormat="1" ht="39" x14ac:dyDescent="0.15">
      <c r="A52" s="200"/>
      <c r="B52" s="229"/>
      <c r="C52" s="245"/>
      <c r="D52" s="241"/>
      <c r="E52" s="229"/>
      <c r="F52" s="242" t="s">
        <v>665</v>
      </c>
      <c r="G52" s="252"/>
      <c r="H52" s="245"/>
      <c r="I52" s="244"/>
      <c r="J52" s="252"/>
      <c r="K52" s="236"/>
      <c r="L52" s="244"/>
      <c r="M52" s="252"/>
      <c r="N52" s="245"/>
      <c r="O52" s="244"/>
      <c r="P52" s="252"/>
      <c r="Q52" s="246"/>
    </row>
    <row r="53" spans="1:17" s="239" customFormat="1" ht="52" x14ac:dyDescent="0.15">
      <c r="A53" s="200"/>
      <c r="B53" s="229"/>
      <c r="C53" s="245"/>
      <c r="D53" s="241"/>
      <c r="E53" s="229"/>
      <c r="F53" s="242" t="s">
        <v>666</v>
      </c>
      <c r="G53" s="252"/>
      <c r="H53" s="245"/>
      <c r="I53" s="244"/>
      <c r="J53" s="252"/>
      <c r="K53" s="236"/>
      <c r="L53" s="244"/>
      <c r="M53" s="252"/>
      <c r="N53" s="245"/>
      <c r="O53" s="244"/>
      <c r="P53" s="252"/>
      <c r="Q53" s="246"/>
    </row>
    <row r="54" spans="1:17" s="239" customFormat="1" x14ac:dyDescent="0.15">
      <c r="A54" s="200"/>
      <c r="B54" s="229"/>
      <c r="C54" s="245"/>
      <c r="D54" s="241"/>
      <c r="E54" s="229"/>
      <c r="F54" s="254" t="s">
        <v>545</v>
      </c>
      <c r="G54" s="253"/>
      <c r="H54" s="245"/>
      <c r="I54" s="244"/>
      <c r="J54" s="252"/>
      <c r="K54" s="236"/>
      <c r="L54" s="244"/>
      <c r="M54" s="252"/>
      <c r="N54" s="245"/>
      <c r="O54" s="244"/>
      <c r="P54" s="252"/>
      <c r="Q54" s="246"/>
    </row>
    <row r="55" spans="1:17" s="239" customFormat="1" ht="26" x14ac:dyDescent="0.15">
      <c r="A55" s="200"/>
      <c r="B55" s="229"/>
      <c r="C55" s="245"/>
      <c r="D55" s="241"/>
      <c r="E55" s="229"/>
      <c r="F55" s="242" t="s">
        <v>667</v>
      </c>
      <c r="G55" s="252"/>
      <c r="H55" s="245"/>
      <c r="I55" s="244"/>
      <c r="J55" s="252"/>
      <c r="K55" s="236"/>
      <c r="L55" s="244"/>
      <c r="M55" s="252"/>
      <c r="N55" s="245"/>
      <c r="O55" s="244"/>
      <c r="P55" s="252"/>
      <c r="Q55" s="246"/>
    </row>
    <row r="56" spans="1:17" s="239" customFormat="1" x14ac:dyDescent="0.15">
      <c r="A56" s="200"/>
      <c r="B56" s="229"/>
      <c r="C56" s="245"/>
      <c r="D56" s="241"/>
      <c r="E56" s="229"/>
      <c r="F56" s="242" t="s">
        <v>668</v>
      </c>
      <c r="G56" s="252"/>
      <c r="H56" s="245"/>
      <c r="I56" s="244"/>
      <c r="J56" s="252"/>
      <c r="K56" s="236"/>
      <c r="L56" s="244"/>
      <c r="M56" s="252"/>
      <c r="N56" s="245"/>
      <c r="O56" s="244"/>
      <c r="P56" s="252"/>
      <c r="Q56" s="246"/>
    </row>
    <row r="57" spans="1:17" s="239" customFormat="1" x14ac:dyDescent="0.15">
      <c r="A57" s="200"/>
      <c r="B57" s="229"/>
      <c r="C57" s="245"/>
      <c r="D57" s="241"/>
      <c r="E57" s="229"/>
      <c r="F57" s="242" t="s">
        <v>669</v>
      </c>
      <c r="G57" s="252"/>
      <c r="H57" s="245"/>
      <c r="I57" s="244"/>
      <c r="J57" s="252"/>
      <c r="K57" s="236"/>
      <c r="L57" s="244"/>
      <c r="M57" s="252"/>
      <c r="N57" s="245"/>
      <c r="O57" s="244"/>
      <c r="P57" s="252"/>
      <c r="Q57" s="246"/>
    </row>
    <row r="58" spans="1:17" s="239" customFormat="1" x14ac:dyDescent="0.15">
      <c r="A58" s="200"/>
      <c r="B58" s="229"/>
      <c r="C58" s="245"/>
      <c r="D58" s="241"/>
      <c r="E58" s="229"/>
      <c r="F58" s="242" t="s">
        <v>860</v>
      </c>
      <c r="G58" s="252"/>
      <c r="H58" s="245"/>
      <c r="I58" s="244"/>
      <c r="J58" s="252"/>
      <c r="K58" s="236"/>
      <c r="L58" s="244"/>
      <c r="M58" s="252"/>
      <c r="N58" s="245"/>
      <c r="O58" s="244"/>
      <c r="P58" s="252"/>
      <c r="Q58" s="246"/>
    </row>
    <row r="59" spans="1:17" s="239" customFormat="1" x14ac:dyDescent="0.15">
      <c r="A59" s="200"/>
      <c r="B59" s="229"/>
      <c r="C59" s="245"/>
      <c r="D59" s="241"/>
      <c r="E59" s="229"/>
      <c r="F59" s="242" t="s">
        <v>670</v>
      </c>
      <c r="G59" s="252"/>
      <c r="H59" s="245"/>
      <c r="I59" s="244"/>
      <c r="J59" s="252"/>
      <c r="K59" s="236"/>
      <c r="L59" s="244"/>
      <c r="M59" s="252"/>
      <c r="N59" s="245"/>
      <c r="O59" s="244"/>
      <c r="P59" s="252"/>
      <c r="Q59" s="246"/>
    </row>
    <row r="60" spans="1:17" s="239" customFormat="1" ht="39" x14ac:dyDescent="0.15">
      <c r="A60" s="200"/>
      <c r="B60" s="229"/>
      <c r="C60" s="245"/>
      <c r="D60" s="241"/>
      <c r="E60" s="229"/>
      <c r="F60" s="242" t="s">
        <v>671</v>
      </c>
      <c r="G60" s="252"/>
      <c r="H60" s="245"/>
      <c r="I60" s="244"/>
      <c r="J60" s="252"/>
      <c r="K60" s="236"/>
      <c r="L60" s="244"/>
      <c r="M60" s="252"/>
      <c r="N60" s="245"/>
      <c r="O60" s="244"/>
      <c r="P60" s="252"/>
      <c r="Q60" s="246"/>
    </row>
    <row r="61" spans="1:17" s="239" customFormat="1" ht="26" x14ac:dyDescent="0.15">
      <c r="A61" s="200"/>
      <c r="B61" s="229"/>
      <c r="C61" s="245"/>
      <c r="D61" s="241"/>
      <c r="E61" s="229"/>
      <c r="F61" s="249" t="s">
        <v>861</v>
      </c>
      <c r="G61" s="252"/>
      <c r="H61" s="245"/>
      <c r="I61" s="244"/>
      <c r="J61" s="252"/>
      <c r="K61" s="236"/>
      <c r="L61" s="244"/>
      <c r="M61" s="252"/>
      <c r="N61" s="245"/>
      <c r="O61" s="244"/>
      <c r="P61" s="252"/>
      <c r="Q61" s="246"/>
    </row>
    <row r="62" spans="1:17" s="239" customFormat="1" ht="39" x14ac:dyDescent="0.15">
      <c r="A62" s="200"/>
      <c r="B62" s="229"/>
      <c r="C62" s="245"/>
      <c r="D62" s="241"/>
      <c r="E62" s="229"/>
      <c r="F62" s="242" t="s">
        <v>672</v>
      </c>
      <c r="G62" s="252"/>
      <c r="H62" s="245"/>
      <c r="I62" s="244"/>
      <c r="J62" s="252"/>
      <c r="K62" s="236"/>
      <c r="L62" s="244"/>
      <c r="M62" s="252"/>
      <c r="N62" s="245"/>
      <c r="O62" s="244"/>
      <c r="P62" s="252"/>
      <c r="Q62" s="246"/>
    </row>
    <row r="63" spans="1:17" s="239" customFormat="1" x14ac:dyDescent="0.15">
      <c r="A63" s="200"/>
      <c r="B63" s="229"/>
      <c r="C63" s="245"/>
      <c r="D63" s="241"/>
      <c r="E63" s="229"/>
      <c r="F63" s="249" t="s">
        <v>862</v>
      </c>
      <c r="G63" s="252"/>
      <c r="H63" s="245"/>
      <c r="I63" s="244"/>
      <c r="J63" s="252"/>
      <c r="K63" s="236"/>
      <c r="L63" s="244"/>
      <c r="M63" s="252"/>
      <c r="N63" s="245"/>
      <c r="O63" s="244"/>
      <c r="P63" s="252"/>
      <c r="Q63" s="246"/>
    </row>
    <row r="64" spans="1:17" s="239" customFormat="1" x14ac:dyDescent="0.15">
      <c r="A64" s="200"/>
      <c r="B64" s="229"/>
      <c r="C64" s="245"/>
      <c r="D64" s="241"/>
      <c r="E64" s="229"/>
      <c r="F64" s="249" t="s">
        <v>863</v>
      </c>
      <c r="G64" s="252"/>
      <c r="H64" s="245"/>
      <c r="I64" s="244"/>
      <c r="J64" s="252"/>
      <c r="K64" s="236"/>
      <c r="L64" s="244"/>
      <c r="M64" s="252"/>
      <c r="N64" s="245"/>
      <c r="O64" s="244"/>
      <c r="P64" s="252"/>
      <c r="Q64" s="246"/>
    </row>
    <row r="65" spans="1:17" s="239" customFormat="1" ht="52" x14ac:dyDescent="0.15">
      <c r="A65" s="200"/>
      <c r="B65" s="229"/>
      <c r="C65" s="245"/>
      <c r="D65" s="241"/>
      <c r="E65" s="229"/>
      <c r="F65" s="242" t="s">
        <v>673</v>
      </c>
      <c r="G65" s="252"/>
      <c r="H65" s="245"/>
      <c r="I65" s="244"/>
      <c r="J65" s="252"/>
      <c r="K65" s="236"/>
      <c r="L65" s="244"/>
      <c r="M65" s="252"/>
      <c r="N65" s="245"/>
      <c r="O65" s="244"/>
      <c r="P65" s="252"/>
      <c r="Q65" s="246"/>
    </row>
    <row r="66" spans="1:17" s="239" customFormat="1" ht="117" x14ac:dyDescent="0.15">
      <c r="A66" s="200"/>
      <c r="B66" s="229"/>
      <c r="C66" s="245"/>
      <c r="D66" s="241"/>
      <c r="E66" s="229"/>
      <c r="F66" s="242" t="s">
        <v>794</v>
      </c>
      <c r="G66" s="252"/>
      <c r="H66" s="245"/>
      <c r="I66" s="244"/>
      <c r="J66" s="252"/>
      <c r="K66" s="236"/>
      <c r="L66" s="244"/>
      <c r="M66" s="252"/>
      <c r="N66" s="245"/>
      <c r="O66" s="244"/>
      <c r="P66" s="252"/>
      <c r="Q66" s="246"/>
    </row>
    <row r="67" spans="1:17" s="239" customFormat="1" ht="52" x14ac:dyDescent="0.15">
      <c r="A67" s="200"/>
      <c r="B67" s="229"/>
      <c r="C67" s="245"/>
      <c r="D67" s="241"/>
      <c r="E67" s="229"/>
      <c r="F67" s="242" t="s">
        <v>795</v>
      </c>
      <c r="G67" s="252"/>
      <c r="H67" s="245"/>
      <c r="I67" s="244"/>
      <c r="J67" s="252"/>
      <c r="K67" s="236"/>
      <c r="L67" s="244"/>
      <c r="M67" s="252"/>
      <c r="N67" s="245"/>
      <c r="O67" s="244"/>
      <c r="P67" s="252"/>
      <c r="Q67" s="246"/>
    </row>
    <row r="68" spans="1:17" s="239" customFormat="1" ht="39" x14ac:dyDescent="0.15">
      <c r="A68" s="200"/>
      <c r="B68" s="229"/>
      <c r="C68" s="245"/>
      <c r="D68" s="241"/>
      <c r="E68" s="229"/>
      <c r="F68" s="242" t="s">
        <v>674</v>
      </c>
      <c r="G68" s="252"/>
      <c r="H68" s="245"/>
      <c r="I68" s="244"/>
      <c r="J68" s="252"/>
      <c r="K68" s="236"/>
      <c r="L68" s="244"/>
      <c r="M68" s="252"/>
      <c r="N68" s="245"/>
      <c r="O68" s="244"/>
      <c r="P68" s="252"/>
      <c r="Q68" s="246"/>
    </row>
    <row r="69" spans="1:17" s="239" customFormat="1" ht="65" x14ac:dyDescent="0.15">
      <c r="A69" s="200"/>
      <c r="B69" s="229"/>
      <c r="C69" s="245"/>
      <c r="D69" s="241"/>
      <c r="E69" s="229"/>
      <c r="F69" s="242" t="s">
        <v>796</v>
      </c>
      <c r="G69" s="252"/>
      <c r="H69" s="245"/>
      <c r="I69" s="244"/>
      <c r="J69" s="252"/>
      <c r="K69" s="236"/>
      <c r="L69" s="244"/>
      <c r="M69" s="252"/>
      <c r="N69" s="245"/>
      <c r="O69" s="244"/>
      <c r="P69" s="252"/>
      <c r="Q69" s="246"/>
    </row>
    <row r="70" spans="1:17" s="239" customFormat="1" ht="65" x14ac:dyDescent="0.15">
      <c r="A70" s="200"/>
      <c r="B70" s="229"/>
      <c r="C70" s="245"/>
      <c r="D70" s="241"/>
      <c r="E70" s="229"/>
      <c r="F70" s="242" t="s">
        <v>797</v>
      </c>
      <c r="G70" s="252"/>
      <c r="H70" s="245"/>
      <c r="I70" s="244"/>
      <c r="J70" s="252"/>
      <c r="K70" s="236"/>
      <c r="L70" s="244"/>
      <c r="M70" s="252"/>
      <c r="N70" s="245"/>
      <c r="O70" s="244"/>
      <c r="P70" s="252"/>
      <c r="Q70" s="246"/>
    </row>
    <row r="71" spans="1:17" s="239" customFormat="1" ht="65" x14ac:dyDescent="0.15">
      <c r="A71" s="200"/>
      <c r="B71" s="229"/>
      <c r="C71" s="245"/>
      <c r="D71" s="241"/>
      <c r="E71" s="229"/>
      <c r="F71" s="242" t="s">
        <v>798</v>
      </c>
      <c r="G71" s="252"/>
      <c r="H71" s="245"/>
      <c r="I71" s="244"/>
      <c r="J71" s="252"/>
      <c r="K71" s="236"/>
      <c r="L71" s="244"/>
      <c r="M71" s="252"/>
      <c r="N71" s="245"/>
      <c r="O71" s="244"/>
      <c r="P71" s="252"/>
      <c r="Q71" s="246"/>
    </row>
    <row r="72" spans="1:17" s="239" customFormat="1" ht="65" x14ac:dyDescent="0.15">
      <c r="A72" s="200"/>
      <c r="B72" s="229"/>
      <c r="C72" s="245"/>
      <c r="D72" s="241"/>
      <c r="E72" s="229"/>
      <c r="F72" s="242" t="s">
        <v>864</v>
      </c>
      <c r="G72" s="252"/>
      <c r="H72" s="245"/>
      <c r="I72" s="244"/>
      <c r="J72" s="252"/>
      <c r="K72" s="236"/>
      <c r="L72" s="244"/>
      <c r="M72" s="252"/>
      <c r="N72" s="245"/>
      <c r="O72" s="244"/>
      <c r="P72" s="252"/>
      <c r="Q72" s="246"/>
    </row>
    <row r="73" spans="1:17" s="239" customFormat="1" ht="65" x14ac:dyDescent="0.15">
      <c r="A73" s="200"/>
      <c r="B73" s="229"/>
      <c r="C73" s="245"/>
      <c r="D73" s="241"/>
      <c r="E73" s="229"/>
      <c r="F73" s="242" t="s">
        <v>865</v>
      </c>
      <c r="G73" s="252"/>
      <c r="H73" s="245"/>
      <c r="I73" s="244"/>
      <c r="J73" s="252"/>
      <c r="K73" s="236"/>
      <c r="L73" s="244"/>
      <c r="M73" s="252"/>
      <c r="N73" s="245"/>
      <c r="O73" s="244"/>
      <c r="P73" s="252"/>
      <c r="Q73" s="246"/>
    </row>
    <row r="74" spans="1:17" s="239" customFormat="1" x14ac:dyDescent="0.15">
      <c r="A74" s="200"/>
      <c r="B74" s="229"/>
      <c r="C74" s="245"/>
      <c r="D74" s="241"/>
      <c r="E74" s="229"/>
      <c r="F74" s="255" t="s">
        <v>866</v>
      </c>
      <c r="G74" s="256"/>
      <c r="H74" s="245"/>
      <c r="I74" s="244"/>
      <c r="J74" s="256"/>
      <c r="K74" s="236"/>
      <c r="L74" s="244"/>
      <c r="M74" s="256"/>
      <c r="N74" s="245"/>
      <c r="O74" s="244"/>
      <c r="P74" s="256"/>
      <c r="Q74" s="246"/>
    </row>
    <row r="75" spans="1:17" s="239" customFormat="1" x14ac:dyDescent="0.15">
      <c r="A75" s="200"/>
      <c r="B75" s="229"/>
      <c r="C75" s="245"/>
      <c r="D75" s="241"/>
      <c r="E75" s="229"/>
      <c r="F75" s="255" t="s">
        <v>867</v>
      </c>
      <c r="G75" s="256"/>
      <c r="H75" s="245"/>
      <c r="I75" s="244"/>
      <c r="J75" s="256"/>
      <c r="K75" s="236"/>
      <c r="L75" s="244"/>
      <c r="M75" s="256"/>
      <c r="N75" s="245"/>
      <c r="O75" s="244"/>
      <c r="P75" s="256"/>
      <c r="Q75" s="246"/>
    </row>
    <row r="76" spans="1:17" s="239" customFormat="1" ht="40" thickBot="1" x14ac:dyDescent="0.2">
      <c r="A76" s="200"/>
      <c r="B76" s="229"/>
      <c r="C76" s="245"/>
      <c r="D76" s="241"/>
      <c r="E76" s="229"/>
      <c r="F76" s="250" t="s">
        <v>799</v>
      </c>
      <c r="G76" s="256"/>
      <c r="H76" s="245"/>
      <c r="I76" s="244"/>
      <c r="J76" s="256"/>
      <c r="K76" s="236"/>
      <c r="L76" s="244"/>
      <c r="M76" s="256"/>
      <c r="N76" s="245"/>
      <c r="O76" s="244"/>
      <c r="P76" s="256"/>
      <c r="Q76" s="246"/>
    </row>
    <row r="77" spans="1:17" s="239" customFormat="1" thickBot="1" x14ac:dyDescent="0.2">
      <c r="A77" s="257"/>
      <c r="B77" s="264"/>
      <c r="C77" s="245"/>
      <c r="D77" s="266"/>
      <c r="E77" s="258"/>
      <c r="F77" s="259"/>
      <c r="G77" s="260"/>
      <c r="H77" s="258"/>
      <c r="I77" s="261"/>
      <c r="J77" s="260"/>
      <c r="K77" s="262"/>
      <c r="L77" s="261"/>
      <c r="M77" s="260"/>
      <c r="N77" s="258"/>
      <c r="O77" s="261"/>
      <c r="P77" s="260"/>
      <c r="Q77" s="263"/>
    </row>
    <row r="78" spans="1:17" s="239" customFormat="1" ht="12" x14ac:dyDescent="0.15"/>
    <row r="79" spans="1:17" s="239" customFormat="1" ht="12" x14ac:dyDescent="0.15"/>
    <row r="80" spans="1:17" s="239" customFormat="1" ht="12" x14ac:dyDescent="0.15"/>
    <row r="81" s="239" customFormat="1" ht="12" x14ac:dyDescent="0.15"/>
    <row r="82" s="239" customFormat="1" ht="12" x14ac:dyDescent="0.15"/>
    <row r="83" s="239" customFormat="1" ht="12" x14ac:dyDescent="0.15"/>
    <row r="84" s="239" customFormat="1" ht="12" x14ac:dyDescent="0.15"/>
  </sheetData>
  <phoneticPr fontId="5" type="noConversion"/>
  <dataValidations count="2">
    <dataValidation type="list" allowBlank="1" showInputMessage="1" showErrorMessage="1" sqref="C8:C11 C3:C6 C13:C77">
      <formula1>Threats</formula1>
    </dataValidation>
    <dataValidation type="list" allowBlank="1" showInputMessage="1" showErrorMessage="1" sqref="G2:G77 J2:J77 M2:M77 P2:P77">
      <formula1>Controls</formula1>
    </dataValidation>
  </dataValidations>
  <pageMargins left="0.75" right="0.75" top="1" bottom="1" header="0.5" footer="0.5"/>
  <pageSetup paperSize="9" orientation="portrait"/>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E202"/>
  <sheetViews>
    <sheetView zoomScale="208" workbookViewId="0">
      <pane xSplit="1" ySplit="1" topLeftCell="B52" activePane="bottomRight" state="frozen"/>
      <selection activeCell="B9" sqref="B9:B10"/>
      <selection pane="topRight" activeCell="B9" sqref="B9:B10"/>
      <selection pane="bottomLeft" activeCell="B9" sqref="B9:B10"/>
      <selection pane="bottomRight" activeCell="A86" sqref="A86"/>
    </sheetView>
  </sheetViews>
  <sheetFormatPr baseColWidth="10" defaultColWidth="9.1640625" defaultRowHeight="13" x14ac:dyDescent="0.15"/>
  <cols>
    <col min="1" max="1" width="39.5" style="272" bestFit="1" customWidth="1"/>
    <col min="2" max="2" width="38.6640625" style="270" customWidth="1"/>
    <col min="3" max="3" width="16.5" style="270" customWidth="1"/>
    <col min="4" max="4" width="7.33203125" style="270" customWidth="1"/>
    <col min="5" max="5" width="8.5" style="270" customWidth="1"/>
    <col min="6" max="16384" width="9.1640625" style="270"/>
  </cols>
  <sheetData>
    <row r="1" spans="1:5" s="273" customFormat="1" ht="42" x14ac:dyDescent="0.15">
      <c r="A1" s="267" t="s">
        <v>784</v>
      </c>
      <c r="B1" s="267" t="s">
        <v>450</v>
      </c>
      <c r="C1" s="267" t="s">
        <v>384</v>
      </c>
      <c r="D1" s="267" t="s">
        <v>385</v>
      </c>
      <c r="E1" s="267" t="s">
        <v>386</v>
      </c>
    </row>
    <row r="2" spans="1:5" ht="14" x14ac:dyDescent="0.15">
      <c r="A2" s="268" t="s">
        <v>461</v>
      </c>
      <c r="B2" s="269"/>
      <c r="C2" s="269"/>
      <c r="D2" s="269"/>
      <c r="E2" s="269"/>
    </row>
    <row r="3" spans="1:5" ht="14" x14ac:dyDescent="0.15">
      <c r="A3" s="268" t="s">
        <v>393</v>
      </c>
      <c r="B3" s="269"/>
      <c r="C3" s="269"/>
      <c r="D3" s="269"/>
      <c r="E3" s="274"/>
    </row>
    <row r="4" spans="1:5" ht="14" x14ac:dyDescent="0.15">
      <c r="A4" s="268" t="s">
        <v>394</v>
      </c>
      <c r="B4" s="269"/>
      <c r="C4" s="269"/>
      <c r="D4" s="269"/>
      <c r="E4" s="275"/>
    </row>
    <row r="5" spans="1:5" ht="70" x14ac:dyDescent="0.15">
      <c r="A5" s="268" t="s">
        <v>795</v>
      </c>
      <c r="B5" s="269"/>
      <c r="C5" s="269"/>
      <c r="D5" s="269"/>
      <c r="E5" s="269"/>
    </row>
    <row r="6" spans="1:5" ht="14" x14ac:dyDescent="0.15">
      <c r="A6" s="268" t="s">
        <v>395</v>
      </c>
      <c r="B6" s="269"/>
      <c r="C6" s="269"/>
      <c r="D6" s="269"/>
      <c r="E6" s="269"/>
    </row>
    <row r="7" spans="1:5" ht="28" x14ac:dyDescent="0.15">
      <c r="A7" s="268" t="s">
        <v>899</v>
      </c>
      <c r="B7" s="269"/>
      <c r="C7" s="269"/>
      <c r="D7" s="269"/>
      <c r="E7" s="269"/>
    </row>
    <row r="8" spans="1:5" ht="14" x14ac:dyDescent="0.15">
      <c r="A8" s="268" t="s">
        <v>35</v>
      </c>
      <c r="B8" s="269"/>
      <c r="C8" s="269"/>
      <c r="D8" s="269"/>
      <c r="E8" s="269"/>
    </row>
    <row r="9" spans="1:5" ht="56" x14ac:dyDescent="0.15">
      <c r="A9" s="268" t="s">
        <v>462</v>
      </c>
      <c r="B9" s="269"/>
      <c r="C9" s="269"/>
      <c r="D9" s="269"/>
      <c r="E9" s="269"/>
    </row>
    <row r="10" spans="1:5" ht="14" x14ac:dyDescent="0.15">
      <c r="A10" s="268" t="s">
        <v>855</v>
      </c>
      <c r="B10" s="269"/>
      <c r="C10" s="269"/>
      <c r="D10" s="269"/>
      <c r="E10" s="269"/>
    </row>
    <row r="11" spans="1:5" ht="14" x14ac:dyDescent="0.15">
      <c r="A11" s="268" t="s">
        <v>463</v>
      </c>
      <c r="B11" s="269"/>
      <c r="C11" s="269"/>
      <c r="D11" s="269"/>
      <c r="E11" s="269"/>
    </row>
    <row r="12" spans="1:5" ht="14" x14ac:dyDescent="0.15">
      <c r="A12" s="268" t="s">
        <v>456</v>
      </c>
      <c r="B12" s="269"/>
      <c r="C12" s="269"/>
      <c r="D12" s="269"/>
      <c r="E12" s="269"/>
    </row>
    <row r="13" spans="1:5" ht="84" x14ac:dyDescent="0.15">
      <c r="A13" s="268" t="s">
        <v>457</v>
      </c>
      <c r="B13" s="269"/>
      <c r="C13" s="269"/>
      <c r="D13" s="269"/>
      <c r="E13" s="269"/>
    </row>
    <row r="14" spans="1:5" ht="14" x14ac:dyDescent="0.15">
      <c r="A14" s="268" t="s">
        <v>26</v>
      </c>
      <c r="B14" s="269"/>
      <c r="C14" s="269"/>
      <c r="D14" s="269"/>
      <c r="E14" s="269"/>
    </row>
    <row r="15" spans="1:5" ht="14" x14ac:dyDescent="0.15">
      <c r="A15" s="268" t="s">
        <v>396</v>
      </c>
      <c r="B15" s="269"/>
      <c r="C15" s="269"/>
      <c r="D15" s="269"/>
      <c r="E15" s="276"/>
    </row>
    <row r="16" spans="1:5" ht="28" x14ac:dyDescent="0.15">
      <c r="A16" s="268" t="s">
        <v>60</v>
      </c>
      <c r="B16" s="269"/>
      <c r="C16" s="269"/>
      <c r="D16" s="269"/>
      <c r="E16" s="269"/>
    </row>
    <row r="17" spans="1:5" ht="14" x14ac:dyDescent="0.15">
      <c r="A17" s="268" t="s">
        <v>397</v>
      </c>
      <c r="B17" s="269"/>
      <c r="C17" s="269"/>
      <c r="D17" s="269"/>
      <c r="E17" s="269"/>
    </row>
    <row r="18" spans="1:5" ht="14" x14ac:dyDescent="0.15">
      <c r="A18" s="268" t="s">
        <v>77</v>
      </c>
      <c r="B18" s="269"/>
      <c r="C18" s="269"/>
      <c r="D18" s="269"/>
      <c r="E18" s="269"/>
    </row>
    <row r="19" spans="1:5" ht="42" x14ac:dyDescent="0.15">
      <c r="A19" s="268" t="s">
        <v>790</v>
      </c>
      <c r="B19" s="269"/>
      <c r="C19" s="269"/>
      <c r="D19" s="269"/>
      <c r="E19" s="269"/>
    </row>
    <row r="20" spans="1:5" ht="56" x14ac:dyDescent="0.15">
      <c r="A20" s="268" t="s">
        <v>90</v>
      </c>
      <c r="B20" s="269"/>
      <c r="C20" s="269"/>
      <c r="D20" s="269"/>
      <c r="E20" s="269"/>
    </row>
    <row r="21" spans="1:5" ht="14" x14ac:dyDescent="0.15">
      <c r="A21" s="268" t="s">
        <v>398</v>
      </c>
      <c r="B21" s="269"/>
      <c r="C21" s="269"/>
      <c r="D21" s="269"/>
      <c r="E21" s="269"/>
    </row>
    <row r="22" spans="1:5" ht="14" x14ac:dyDescent="0.15">
      <c r="A22" s="268" t="s">
        <v>399</v>
      </c>
      <c r="B22" s="269"/>
      <c r="C22" s="269"/>
      <c r="D22" s="269"/>
      <c r="E22" s="269"/>
    </row>
    <row r="23" spans="1:5" ht="14" x14ac:dyDescent="0.15">
      <c r="A23" s="268" t="s">
        <v>863</v>
      </c>
      <c r="B23" s="269"/>
      <c r="C23" s="269"/>
      <c r="D23" s="269"/>
      <c r="E23" s="269"/>
    </row>
    <row r="24" spans="1:5" ht="14" x14ac:dyDescent="0.15">
      <c r="A24" s="268" t="s">
        <v>345</v>
      </c>
      <c r="B24" s="269"/>
      <c r="C24" s="269"/>
      <c r="D24" s="269"/>
      <c r="E24" s="277"/>
    </row>
    <row r="25" spans="1:5" ht="14" x14ac:dyDescent="0.15">
      <c r="A25" s="268" t="s">
        <v>400</v>
      </c>
      <c r="B25" s="269"/>
      <c r="C25" s="269"/>
      <c r="D25" s="269"/>
      <c r="E25" s="278"/>
    </row>
    <row r="26" spans="1:5" ht="14" x14ac:dyDescent="0.15">
      <c r="A26" s="268" t="s">
        <v>42</v>
      </c>
      <c r="B26" s="269"/>
      <c r="C26" s="269"/>
      <c r="D26" s="269"/>
      <c r="E26" s="269"/>
    </row>
    <row r="27" spans="1:5" ht="28" x14ac:dyDescent="0.15">
      <c r="A27" s="268" t="s">
        <v>67</v>
      </c>
      <c r="B27" s="269"/>
      <c r="C27" s="269"/>
      <c r="D27" s="269"/>
      <c r="E27" s="269"/>
    </row>
    <row r="28" spans="1:5" ht="154" x14ac:dyDescent="0.15">
      <c r="A28" s="268" t="s">
        <v>887</v>
      </c>
      <c r="B28" s="269"/>
      <c r="C28" s="269"/>
      <c r="D28" s="269"/>
      <c r="E28" s="269"/>
    </row>
    <row r="29" spans="1:5" ht="98" x14ac:dyDescent="0.15">
      <c r="A29" s="268" t="s">
        <v>889</v>
      </c>
      <c r="B29" s="269"/>
      <c r="C29" s="269"/>
      <c r="D29" s="269"/>
      <c r="E29" s="269"/>
    </row>
    <row r="30" spans="1:5" ht="14" x14ac:dyDescent="0.15">
      <c r="A30" s="268" t="s">
        <v>29</v>
      </c>
      <c r="B30" s="269"/>
      <c r="C30" s="269"/>
      <c r="D30" s="269"/>
      <c r="E30" s="269"/>
    </row>
    <row r="31" spans="1:5" ht="98" x14ac:dyDescent="0.15">
      <c r="A31" s="268" t="s">
        <v>890</v>
      </c>
      <c r="B31" s="269"/>
      <c r="C31" s="269"/>
      <c r="D31" s="269"/>
      <c r="E31" s="269"/>
    </row>
    <row r="32" spans="1:5" ht="14" x14ac:dyDescent="0.15">
      <c r="A32" s="268" t="s">
        <v>401</v>
      </c>
      <c r="B32" s="269"/>
      <c r="C32" s="269"/>
      <c r="D32" s="269"/>
      <c r="E32" s="276"/>
    </row>
    <row r="33" spans="1:5" ht="70" x14ac:dyDescent="0.15">
      <c r="A33" s="268" t="s">
        <v>0</v>
      </c>
      <c r="B33" s="269"/>
      <c r="C33" s="269"/>
      <c r="D33" s="269"/>
      <c r="E33" s="269"/>
    </row>
    <row r="34" spans="1:5" ht="14" x14ac:dyDescent="0.15">
      <c r="A34" s="268" t="s">
        <v>866</v>
      </c>
      <c r="B34" s="269"/>
      <c r="C34" s="269"/>
      <c r="D34" s="269"/>
      <c r="E34" s="269"/>
    </row>
    <row r="35" spans="1:5" ht="14" x14ac:dyDescent="0.15">
      <c r="A35" s="268" t="s">
        <v>36</v>
      </c>
      <c r="B35" s="269"/>
      <c r="C35" s="269"/>
      <c r="D35" s="269"/>
      <c r="E35" s="269"/>
    </row>
    <row r="36" spans="1:5" ht="14" x14ac:dyDescent="0.15">
      <c r="A36" s="268" t="s">
        <v>402</v>
      </c>
      <c r="B36" s="269"/>
      <c r="C36" s="269"/>
      <c r="D36" s="269"/>
      <c r="E36" s="279"/>
    </row>
    <row r="37" spans="1:5" ht="28" x14ac:dyDescent="0.15">
      <c r="A37" s="268" t="s">
        <v>897</v>
      </c>
      <c r="B37" s="269"/>
      <c r="C37" s="269"/>
      <c r="D37" s="269"/>
      <c r="E37" s="269"/>
    </row>
    <row r="38" spans="1:5" ht="28" x14ac:dyDescent="0.15">
      <c r="A38" s="268" t="s">
        <v>39</v>
      </c>
      <c r="B38" s="269"/>
      <c r="C38" s="269"/>
      <c r="D38" s="269"/>
      <c r="E38" s="269"/>
    </row>
    <row r="39" spans="1:5" ht="28" x14ac:dyDescent="0.15">
      <c r="A39" s="268" t="s">
        <v>69</v>
      </c>
      <c r="B39" s="269"/>
      <c r="C39" s="269"/>
      <c r="D39" s="269"/>
      <c r="E39" s="269"/>
    </row>
    <row r="40" spans="1:5" ht="28" x14ac:dyDescent="0.15">
      <c r="A40" s="268" t="s">
        <v>66</v>
      </c>
      <c r="B40" s="269"/>
      <c r="C40" s="269"/>
      <c r="D40" s="269"/>
      <c r="E40" s="269"/>
    </row>
    <row r="41" spans="1:5" ht="14" x14ac:dyDescent="0.15">
      <c r="A41" s="268" t="s">
        <v>403</v>
      </c>
      <c r="B41" s="269"/>
      <c r="C41" s="269"/>
      <c r="D41" s="269"/>
      <c r="E41" s="275"/>
    </row>
    <row r="42" spans="1:5" ht="56" x14ac:dyDescent="0.15">
      <c r="A42" s="268" t="s">
        <v>894</v>
      </c>
      <c r="B42" s="269"/>
      <c r="C42" s="269"/>
      <c r="D42" s="269"/>
      <c r="E42" s="269"/>
    </row>
    <row r="43" spans="1:5" ht="56" x14ac:dyDescent="0.15">
      <c r="A43" s="268" t="s">
        <v>900</v>
      </c>
      <c r="B43" s="269"/>
      <c r="C43" s="269"/>
      <c r="D43" s="269"/>
      <c r="E43" s="269"/>
    </row>
    <row r="44" spans="1:5" ht="14" x14ac:dyDescent="0.15">
      <c r="A44" s="268" t="s">
        <v>50</v>
      </c>
      <c r="B44" s="269"/>
      <c r="C44" s="269"/>
      <c r="D44" s="269"/>
      <c r="E44" s="269"/>
    </row>
    <row r="45" spans="1:5" ht="14" x14ac:dyDescent="0.15">
      <c r="A45" s="268" t="s">
        <v>404</v>
      </c>
      <c r="B45" s="269"/>
      <c r="C45" s="269"/>
      <c r="D45" s="269"/>
      <c r="E45" s="269"/>
    </row>
    <row r="46" spans="1:5" ht="14" x14ac:dyDescent="0.15">
      <c r="A46" s="268" t="s">
        <v>405</v>
      </c>
      <c r="B46" s="269"/>
      <c r="C46" s="269"/>
      <c r="D46" s="269"/>
      <c r="E46" s="269"/>
    </row>
    <row r="47" spans="1:5" ht="70" x14ac:dyDescent="0.15">
      <c r="A47" s="268" t="s">
        <v>84</v>
      </c>
      <c r="B47" s="269"/>
      <c r="C47" s="269"/>
      <c r="D47" s="269"/>
      <c r="E47" s="269"/>
    </row>
    <row r="48" spans="1:5" ht="14" x14ac:dyDescent="0.15">
      <c r="A48" s="268" t="s">
        <v>859</v>
      </c>
      <c r="B48" s="269"/>
      <c r="C48" s="269"/>
      <c r="D48" s="269"/>
      <c r="E48" s="269"/>
    </row>
    <row r="49" spans="1:5" ht="28" x14ac:dyDescent="0.15">
      <c r="A49" s="268" t="s">
        <v>454</v>
      </c>
      <c r="B49" s="269"/>
      <c r="C49" s="269"/>
      <c r="D49" s="269"/>
      <c r="E49" s="269"/>
    </row>
    <row r="50" spans="1:5" ht="14" x14ac:dyDescent="0.15">
      <c r="A50" s="268" t="s">
        <v>406</v>
      </c>
      <c r="B50" s="269"/>
      <c r="C50" s="269"/>
      <c r="D50" s="269"/>
      <c r="E50" s="269"/>
    </row>
    <row r="51" spans="1:5" ht="14" x14ac:dyDescent="0.15">
      <c r="A51" s="268" t="s">
        <v>43</v>
      </c>
      <c r="B51" s="269"/>
      <c r="C51" s="269"/>
      <c r="D51" s="269"/>
      <c r="E51" s="269"/>
    </row>
    <row r="52" spans="1:5" ht="28" x14ac:dyDescent="0.15">
      <c r="A52" s="268" t="s">
        <v>453</v>
      </c>
      <c r="B52" s="269"/>
      <c r="C52" s="269"/>
      <c r="D52" s="269"/>
      <c r="E52" s="269"/>
    </row>
    <row r="53" spans="1:5" ht="70" x14ac:dyDescent="0.15">
      <c r="A53" s="268" t="s">
        <v>799</v>
      </c>
      <c r="B53" s="269"/>
      <c r="C53" s="269"/>
      <c r="D53" s="269"/>
      <c r="E53" s="269"/>
    </row>
    <row r="54" spans="1:5" ht="14" x14ac:dyDescent="0.15">
      <c r="A54" s="268" t="s">
        <v>407</v>
      </c>
      <c r="B54" s="269"/>
      <c r="C54" s="269"/>
      <c r="D54" s="269"/>
      <c r="E54" s="269"/>
    </row>
    <row r="55" spans="1:5" ht="14" x14ac:dyDescent="0.15">
      <c r="A55" s="268" t="s">
        <v>448</v>
      </c>
      <c r="B55" s="269"/>
      <c r="C55" s="269"/>
      <c r="D55" s="269"/>
      <c r="E55" s="269"/>
    </row>
    <row r="56" spans="1:5" ht="56" x14ac:dyDescent="0.15">
      <c r="A56" s="268" t="s">
        <v>665</v>
      </c>
      <c r="B56" s="269"/>
      <c r="C56" s="269"/>
      <c r="D56" s="269"/>
      <c r="E56" s="269"/>
    </row>
    <row r="57" spans="1:5" ht="14" x14ac:dyDescent="0.15">
      <c r="A57" s="268" t="s">
        <v>45</v>
      </c>
      <c r="B57" s="269"/>
      <c r="C57" s="269"/>
      <c r="D57" s="269"/>
      <c r="E57" s="269"/>
    </row>
    <row r="58" spans="1:5" ht="14" x14ac:dyDescent="0.15">
      <c r="A58" s="268" t="s">
        <v>408</v>
      </c>
      <c r="B58" s="269"/>
      <c r="C58" s="269"/>
      <c r="D58" s="269"/>
      <c r="E58" s="269"/>
    </row>
    <row r="59" spans="1:5" ht="28" x14ac:dyDescent="0.15">
      <c r="A59" s="268" t="s">
        <v>458</v>
      </c>
      <c r="B59" s="269"/>
      <c r="C59" s="269"/>
      <c r="D59" s="269"/>
      <c r="E59" s="269"/>
    </row>
    <row r="60" spans="1:5" ht="84" x14ac:dyDescent="0.15">
      <c r="A60" s="268" t="s">
        <v>75</v>
      </c>
      <c r="B60" s="269"/>
      <c r="C60" s="269"/>
      <c r="D60" s="269"/>
      <c r="E60" s="269"/>
    </row>
    <row r="61" spans="1:5" ht="14" x14ac:dyDescent="0.15">
      <c r="A61" s="268" t="s">
        <v>409</v>
      </c>
      <c r="B61" s="269"/>
      <c r="C61" s="269"/>
      <c r="D61" s="269"/>
      <c r="E61" s="269"/>
    </row>
    <row r="62" spans="1:5" ht="14" x14ac:dyDescent="0.15">
      <c r="A62" s="268" t="s">
        <v>40</v>
      </c>
      <c r="B62" s="269"/>
      <c r="C62" s="269"/>
      <c r="D62" s="269"/>
      <c r="E62" s="269"/>
    </row>
    <row r="63" spans="1:5" ht="56" x14ac:dyDescent="0.15">
      <c r="A63" s="268" t="s">
        <v>785</v>
      </c>
      <c r="B63" s="269"/>
      <c r="C63" s="269"/>
      <c r="D63" s="269"/>
      <c r="E63" s="269"/>
    </row>
    <row r="64" spans="1:5" ht="98" x14ac:dyDescent="0.15">
      <c r="A64" s="268" t="s">
        <v>78</v>
      </c>
      <c r="B64" s="269"/>
      <c r="C64" s="269"/>
      <c r="D64" s="269"/>
      <c r="E64" s="269"/>
    </row>
    <row r="65" spans="1:5" ht="14" x14ac:dyDescent="0.15">
      <c r="A65" s="268" t="s">
        <v>778</v>
      </c>
      <c r="B65" s="269"/>
      <c r="C65" s="269"/>
      <c r="D65" s="269"/>
      <c r="E65" s="269"/>
    </row>
    <row r="66" spans="1:5" ht="14" x14ac:dyDescent="0.15">
      <c r="A66" s="268" t="s">
        <v>455</v>
      </c>
      <c r="B66" s="269"/>
      <c r="C66" s="269"/>
      <c r="D66" s="269"/>
      <c r="E66" s="269"/>
    </row>
    <row r="67" spans="1:5" ht="14" x14ac:dyDescent="0.15">
      <c r="A67" s="268" t="s">
        <v>46</v>
      </c>
      <c r="B67" s="269"/>
      <c r="C67" s="269"/>
      <c r="D67" s="269"/>
      <c r="E67" s="269"/>
    </row>
    <row r="68" spans="1:5" ht="14" x14ac:dyDescent="0.15">
      <c r="A68" s="268" t="s">
        <v>1307</v>
      </c>
      <c r="B68" s="269"/>
      <c r="C68" s="269"/>
      <c r="D68" s="269"/>
      <c r="E68" s="269"/>
    </row>
    <row r="69" spans="1:5" ht="14" x14ac:dyDescent="0.15">
      <c r="A69" s="268" t="s">
        <v>1307</v>
      </c>
      <c r="B69" s="269"/>
      <c r="C69" s="269"/>
      <c r="D69" s="269"/>
      <c r="E69" s="269"/>
    </row>
    <row r="70" spans="1:5" ht="14" x14ac:dyDescent="0.15">
      <c r="A70" s="268" t="s">
        <v>862</v>
      </c>
      <c r="B70" s="269"/>
      <c r="C70" s="269"/>
      <c r="D70" s="269"/>
      <c r="E70" s="269"/>
    </row>
    <row r="71" spans="1:5" ht="14" x14ac:dyDescent="0.15">
      <c r="A71" s="268" t="s">
        <v>410</v>
      </c>
      <c r="B71" s="269"/>
      <c r="C71" s="269"/>
      <c r="D71" s="269"/>
      <c r="E71" s="269"/>
    </row>
    <row r="72" spans="1:5" ht="14" x14ac:dyDescent="0.15">
      <c r="A72" s="268" t="s">
        <v>411</v>
      </c>
      <c r="B72" s="269"/>
      <c r="C72" s="269"/>
      <c r="D72" s="269"/>
      <c r="E72" s="271"/>
    </row>
    <row r="73" spans="1:5" ht="14" x14ac:dyDescent="0.15">
      <c r="A73" s="268" t="s">
        <v>28</v>
      </c>
      <c r="B73" s="269"/>
      <c r="C73" s="269"/>
      <c r="D73" s="269"/>
      <c r="E73" s="269"/>
    </row>
    <row r="74" spans="1:5" ht="14" x14ac:dyDescent="0.15">
      <c r="A74" s="268" t="s">
        <v>412</v>
      </c>
      <c r="B74" s="269"/>
      <c r="C74" s="269"/>
      <c r="D74" s="269"/>
      <c r="E74" s="269"/>
    </row>
    <row r="75" spans="1:5" ht="14" x14ac:dyDescent="0.15">
      <c r="A75" s="268" t="s">
        <v>413</v>
      </c>
      <c r="B75" s="269"/>
      <c r="C75" s="269"/>
      <c r="D75" s="269"/>
      <c r="E75" s="269"/>
    </row>
    <row r="76" spans="1:5" ht="84" x14ac:dyDescent="0.15">
      <c r="A76" s="268" t="s">
        <v>459</v>
      </c>
      <c r="B76" s="269"/>
      <c r="C76" s="269"/>
      <c r="D76" s="269"/>
      <c r="E76" s="269"/>
    </row>
    <row r="77" spans="1:5" ht="14" x14ac:dyDescent="0.15">
      <c r="A77" s="268" t="s">
        <v>414</v>
      </c>
      <c r="B77" s="269"/>
      <c r="C77" s="269"/>
      <c r="D77" s="269"/>
      <c r="E77" s="269"/>
    </row>
    <row r="78" spans="1:5" ht="14" x14ac:dyDescent="0.15">
      <c r="A78" s="268" t="s">
        <v>415</v>
      </c>
      <c r="B78" s="269"/>
      <c r="C78" s="269"/>
      <c r="D78" s="269"/>
      <c r="E78" s="269"/>
    </row>
    <row r="79" spans="1:5" ht="14" x14ac:dyDescent="0.15">
      <c r="A79" s="268" t="s">
        <v>416</v>
      </c>
      <c r="B79" s="269"/>
      <c r="C79" s="269"/>
      <c r="D79" s="269"/>
      <c r="E79" s="269"/>
    </row>
    <row r="80" spans="1:5" ht="84" x14ac:dyDescent="0.15">
      <c r="A80" s="268" t="s">
        <v>446</v>
      </c>
      <c r="B80" s="269"/>
      <c r="C80" s="269"/>
      <c r="D80" s="269"/>
      <c r="E80" s="269"/>
    </row>
    <row r="81" spans="1:5" ht="28" x14ac:dyDescent="0.15">
      <c r="A81" s="268" t="s">
        <v>8</v>
      </c>
      <c r="B81" s="269"/>
      <c r="C81" s="269"/>
      <c r="D81" s="269"/>
      <c r="E81" s="269"/>
    </row>
    <row r="82" spans="1:5" ht="28" x14ac:dyDescent="0.15">
      <c r="A82" s="268" t="s">
        <v>447</v>
      </c>
      <c r="B82" s="269"/>
      <c r="C82" s="269"/>
      <c r="D82" s="269"/>
      <c r="E82" s="269"/>
    </row>
    <row r="83" spans="1:5" ht="14" x14ac:dyDescent="0.15">
      <c r="A83" s="268" t="s">
        <v>417</v>
      </c>
      <c r="B83" s="269"/>
      <c r="C83" s="269"/>
      <c r="D83" s="269"/>
      <c r="E83" s="271"/>
    </row>
    <row r="84" spans="1:5" ht="14" x14ac:dyDescent="0.15">
      <c r="A84" s="268" t="s">
        <v>332</v>
      </c>
      <c r="B84" s="269"/>
      <c r="C84" s="269"/>
      <c r="D84" s="269"/>
      <c r="E84" s="269"/>
    </row>
    <row r="85" spans="1:5" ht="70" x14ac:dyDescent="0.15">
      <c r="A85" s="268" t="s">
        <v>89</v>
      </c>
      <c r="B85" s="269"/>
      <c r="C85" s="269"/>
      <c r="D85" s="269"/>
      <c r="E85" s="269"/>
    </row>
    <row r="86" spans="1:5" ht="238" x14ac:dyDescent="0.15">
      <c r="A86" s="268" t="s">
        <v>93</v>
      </c>
      <c r="B86" s="269"/>
      <c r="C86" s="269"/>
      <c r="D86" s="269"/>
      <c r="E86" s="269"/>
    </row>
    <row r="87" spans="1:5" ht="14" x14ac:dyDescent="0.15">
      <c r="A87" s="268" t="s">
        <v>418</v>
      </c>
      <c r="B87" s="269"/>
      <c r="C87" s="269"/>
      <c r="D87" s="269"/>
      <c r="E87" s="269"/>
    </row>
    <row r="88" spans="1:5" ht="14" x14ac:dyDescent="0.15">
      <c r="A88" s="268" t="s">
        <v>38</v>
      </c>
      <c r="B88" s="269"/>
      <c r="C88" s="269"/>
      <c r="D88" s="269"/>
      <c r="E88" s="269"/>
    </row>
    <row r="89" spans="1:5" ht="28" x14ac:dyDescent="0.15">
      <c r="A89" s="268" t="s">
        <v>670</v>
      </c>
      <c r="B89" s="269"/>
      <c r="C89" s="269"/>
      <c r="D89" s="269"/>
      <c r="E89" s="269"/>
    </row>
    <row r="90" spans="1:5" ht="70" x14ac:dyDescent="0.15">
      <c r="A90" s="268" t="s">
        <v>856</v>
      </c>
      <c r="B90" s="269"/>
      <c r="C90" s="269"/>
      <c r="D90" s="269"/>
      <c r="E90" s="269"/>
    </row>
    <row r="91" spans="1:5" ht="14" x14ac:dyDescent="0.15">
      <c r="A91" s="268" t="s">
        <v>419</v>
      </c>
      <c r="B91" s="269"/>
      <c r="C91" s="269"/>
      <c r="D91" s="269"/>
      <c r="E91" s="271"/>
    </row>
    <row r="92" spans="1:5" ht="14" x14ac:dyDescent="0.15">
      <c r="A92" s="268" t="s">
        <v>420</v>
      </c>
      <c r="B92" s="269"/>
      <c r="C92" s="269"/>
      <c r="D92" s="269"/>
      <c r="E92" s="269"/>
    </row>
    <row r="93" spans="1:5" ht="84" x14ac:dyDescent="0.15">
      <c r="A93" s="268" t="s">
        <v>864</v>
      </c>
      <c r="B93" s="269"/>
      <c r="C93" s="269"/>
      <c r="D93" s="269"/>
      <c r="E93" s="269"/>
    </row>
    <row r="94" spans="1:5" ht="14" x14ac:dyDescent="0.15">
      <c r="A94" s="268" t="s">
        <v>422</v>
      </c>
      <c r="B94" s="269"/>
      <c r="C94" s="269"/>
      <c r="D94" s="269"/>
      <c r="E94" s="269"/>
    </row>
    <row r="95" spans="1:5" ht="126" x14ac:dyDescent="0.15">
      <c r="A95" s="268" t="s">
        <v>76</v>
      </c>
      <c r="B95" s="269"/>
      <c r="C95" s="269"/>
      <c r="D95" s="269"/>
      <c r="E95" s="269"/>
    </row>
    <row r="96" spans="1:5" ht="42" x14ac:dyDescent="0.15">
      <c r="A96" s="268" t="s">
        <v>854</v>
      </c>
      <c r="B96" s="269"/>
      <c r="C96" s="269"/>
      <c r="D96" s="269"/>
      <c r="E96" s="269"/>
    </row>
    <row r="97" spans="1:5" ht="84" x14ac:dyDescent="0.15">
      <c r="A97" s="268" t="s">
        <v>70</v>
      </c>
      <c r="B97" s="269"/>
      <c r="C97" s="269"/>
      <c r="D97" s="269"/>
      <c r="E97" s="269"/>
    </row>
    <row r="98" spans="1:5" ht="56" x14ac:dyDescent="0.15">
      <c r="A98" s="268" t="s">
        <v>896</v>
      </c>
      <c r="B98" s="269"/>
      <c r="C98" s="269"/>
      <c r="D98" s="269"/>
      <c r="E98" s="269"/>
    </row>
    <row r="99" spans="1:5" ht="70" x14ac:dyDescent="0.15">
      <c r="A99" s="268" t="s">
        <v>79</v>
      </c>
      <c r="B99" s="269"/>
      <c r="C99" s="269"/>
      <c r="D99" s="269"/>
      <c r="E99" s="269"/>
    </row>
    <row r="100" spans="1:5" ht="42" x14ac:dyDescent="0.15">
      <c r="A100" s="268" t="s">
        <v>875</v>
      </c>
      <c r="B100" s="269"/>
      <c r="C100" s="269"/>
      <c r="D100" s="269"/>
      <c r="E100" s="269"/>
    </row>
    <row r="101" spans="1:5" ht="14" x14ac:dyDescent="0.15">
      <c r="A101" s="268" t="s">
        <v>33</v>
      </c>
      <c r="B101" s="269"/>
      <c r="C101" s="269"/>
      <c r="D101" s="269"/>
      <c r="E101" s="269"/>
    </row>
    <row r="102" spans="1:5" ht="28" x14ac:dyDescent="0.15">
      <c r="A102" s="268" t="s">
        <v>451</v>
      </c>
      <c r="B102" s="269"/>
      <c r="C102" s="269"/>
      <c r="D102" s="269"/>
      <c r="E102" s="269"/>
    </row>
    <row r="103" spans="1:5" ht="14" x14ac:dyDescent="0.15">
      <c r="A103" s="268" t="s">
        <v>31</v>
      </c>
      <c r="B103" s="269"/>
      <c r="C103" s="269"/>
      <c r="D103" s="269"/>
      <c r="E103" s="269"/>
    </row>
    <row r="104" spans="1:5" ht="98" x14ac:dyDescent="0.15">
      <c r="A104" s="268" t="s">
        <v>94</v>
      </c>
      <c r="B104" s="269"/>
      <c r="C104" s="269"/>
      <c r="D104" s="269"/>
      <c r="E104" s="269"/>
    </row>
    <row r="105" spans="1:5" ht="56" x14ac:dyDescent="0.15">
      <c r="A105" s="268" t="s">
        <v>895</v>
      </c>
      <c r="B105" s="269"/>
      <c r="C105" s="269"/>
      <c r="D105" s="269"/>
      <c r="E105" s="269"/>
    </row>
    <row r="106" spans="1:5" ht="84" x14ac:dyDescent="0.15">
      <c r="A106" s="268" t="s">
        <v>666</v>
      </c>
      <c r="B106" s="269"/>
      <c r="C106" s="269"/>
      <c r="D106" s="269"/>
      <c r="E106" s="269"/>
    </row>
    <row r="107" spans="1:5" ht="14" x14ac:dyDescent="0.15">
      <c r="A107" s="268" t="s">
        <v>423</v>
      </c>
      <c r="B107" s="269"/>
      <c r="C107" s="269"/>
      <c r="D107" s="269"/>
      <c r="E107" s="269"/>
    </row>
    <row r="108" spans="1:5" ht="84" x14ac:dyDescent="0.15">
      <c r="A108" s="268" t="s">
        <v>865</v>
      </c>
      <c r="B108" s="269"/>
      <c r="C108" s="269"/>
      <c r="D108" s="269"/>
      <c r="E108" s="269"/>
    </row>
    <row r="109" spans="1:5" ht="14" x14ac:dyDescent="0.15">
      <c r="A109" s="268" t="s">
        <v>27</v>
      </c>
      <c r="B109" s="269"/>
      <c r="C109" s="269"/>
      <c r="D109" s="269"/>
      <c r="E109" s="269"/>
    </row>
    <row r="110" spans="1:5" ht="42" x14ac:dyDescent="0.15">
      <c r="A110" s="268" t="s">
        <v>791</v>
      </c>
      <c r="B110" s="269"/>
      <c r="C110" s="269"/>
      <c r="D110" s="269"/>
      <c r="E110" s="269"/>
    </row>
    <row r="111" spans="1:5" ht="14" x14ac:dyDescent="0.15">
      <c r="A111" s="268" t="s">
        <v>424</v>
      </c>
      <c r="B111" s="269"/>
      <c r="C111" s="269"/>
      <c r="D111" s="269"/>
      <c r="E111" s="269"/>
    </row>
    <row r="112" spans="1:5" ht="98" x14ac:dyDescent="0.15">
      <c r="A112" s="268" t="s">
        <v>797</v>
      </c>
      <c r="B112" s="269"/>
      <c r="C112" s="269"/>
      <c r="D112" s="269"/>
      <c r="E112" s="269"/>
    </row>
    <row r="113" spans="1:5" ht="14" x14ac:dyDescent="0.15">
      <c r="A113" s="268" t="s">
        <v>41</v>
      </c>
      <c r="B113" s="269"/>
      <c r="C113" s="269"/>
      <c r="D113" s="269"/>
      <c r="E113" s="269"/>
    </row>
    <row r="114" spans="1:5" ht="98" x14ac:dyDescent="0.15">
      <c r="A114" s="268" t="s">
        <v>71</v>
      </c>
      <c r="B114" s="269"/>
      <c r="C114" s="269"/>
      <c r="D114" s="269"/>
      <c r="E114" s="269"/>
    </row>
    <row r="115" spans="1:5" ht="98" x14ac:dyDescent="0.15">
      <c r="A115" s="268" t="s">
        <v>85</v>
      </c>
      <c r="B115" s="269"/>
      <c r="C115" s="269"/>
      <c r="D115" s="269"/>
      <c r="E115" s="269"/>
    </row>
    <row r="116" spans="1:5" ht="14" x14ac:dyDescent="0.15">
      <c r="A116" s="268" t="s">
        <v>426</v>
      </c>
      <c r="B116" s="269"/>
      <c r="C116" s="269"/>
      <c r="D116" s="269"/>
      <c r="E116" s="269"/>
    </row>
    <row r="117" spans="1:5" ht="14" x14ac:dyDescent="0.15">
      <c r="A117" s="268" t="s">
        <v>427</v>
      </c>
      <c r="B117" s="269"/>
      <c r="C117" s="269"/>
      <c r="D117" s="269"/>
      <c r="E117" s="269"/>
    </row>
    <row r="118" spans="1:5" ht="14" x14ac:dyDescent="0.15">
      <c r="A118" s="268" t="s">
        <v>428</v>
      </c>
      <c r="B118" s="269"/>
      <c r="C118" s="269"/>
      <c r="D118" s="269"/>
      <c r="E118" s="269"/>
    </row>
    <row r="119" spans="1:5" ht="14" x14ac:dyDescent="0.15">
      <c r="A119" s="268" t="s">
        <v>429</v>
      </c>
      <c r="B119" s="269"/>
      <c r="C119" s="269"/>
      <c r="D119" s="269"/>
      <c r="E119" s="271"/>
    </row>
    <row r="120" spans="1:5" ht="28" x14ac:dyDescent="0.15">
      <c r="A120" s="268" t="s">
        <v>5</v>
      </c>
      <c r="B120" s="269"/>
      <c r="C120" s="269"/>
      <c r="D120" s="269"/>
      <c r="E120" s="269"/>
    </row>
    <row r="121" spans="1:5" ht="126" x14ac:dyDescent="0.15">
      <c r="A121" s="268" t="s">
        <v>888</v>
      </c>
      <c r="B121" s="269"/>
      <c r="C121" s="269"/>
      <c r="D121" s="269"/>
      <c r="E121" s="269"/>
    </row>
    <row r="122" spans="1:5" ht="28" x14ac:dyDescent="0.15">
      <c r="A122" s="268" t="s">
        <v>793</v>
      </c>
      <c r="B122" s="269"/>
      <c r="C122" s="269"/>
      <c r="D122" s="269"/>
      <c r="E122" s="269"/>
    </row>
    <row r="123" spans="1:5" ht="14" x14ac:dyDescent="0.15">
      <c r="A123" s="268" t="s">
        <v>430</v>
      </c>
      <c r="B123" s="269"/>
      <c r="C123" s="269"/>
      <c r="D123" s="269"/>
      <c r="E123" s="269"/>
    </row>
    <row r="124" spans="1:5" ht="14" x14ac:dyDescent="0.15">
      <c r="A124" s="268" t="s">
        <v>333</v>
      </c>
      <c r="B124" s="269"/>
      <c r="C124" s="269"/>
      <c r="D124" s="269"/>
      <c r="E124" s="269"/>
    </row>
    <row r="125" spans="1:5" ht="14" x14ac:dyDescent="0.15">
      <c r="A125" s="268" t="s">
        <v>432</v>
      </c>
      <c r="B125" s="269"/>
      <c r="C125" s="269"/>
      <c r="D125" s="269"/>
      <c r="E125" s="269"/>
    </row>
    <row r="126" spans="1:5" ht="14" x14ac:dyDescent="0.15">
      <c r="A126" s="268" t="s">
        <v>860</v>
      </c>
      <c r="B126" s="269"/>
      <c r="C126" s="269"/>
      <c r="D126" s="269"/>
      <c r="E126" s="269"/>
    </row>
    <row r="127" spans="1:5" ht="42" x14ac:dyDescent="0.15">
      <c r="A127" s="268" t="s">
        <v>671</v>
      </c>
      <c r="B127" s="269"/>
      <c r="C127" s="269"/>
      <c r="D127" s="269"/>
      <c r="E127" s="269"/>
    </row>
    <row r="128" spans="1:5" ht="42" x14ac:dyDescent="0.15">
      <c r="A128" s="268" t="s">
        <v>672</v>
      </c>
      <c r="B128" s="269"/>
      <c r="C128" s="269"/>
      <c r="D128" s="269"/>
      <c r="E128" s="269"/>
    </row>
    <row r="129" spans="1:5" ht="28" x14ac:dyDescent="0.15">
      <c r="A129" s="268" t="s">
        <v>460</v>
      </c>
      <c r="B129" s="269"/>
      <c r="C129" s="269"/>
      <c r="D129" s="269"/>
      <c r="E129" s="269"/>
    </row>
    <row r="130" spans="1:5" ht="56" x14ac:dyDescent="0.15">
      <c r="A130" s="268" t="s">
        <v>88</v>
      </c>
      <c r="B130" s="269"/>
      <c r="C130" s="269"/>
      <c r="D130" s="269"/>
      <c r="E130" s="269"/>
    </row>
    <row r="131" spans="1:5" ht="14" x14ac:dyDescent="0.15">
      <c r="A131" s="268" t="s">
        <v>34</v>
      </c>
      <c r="B131" s="269"/>
      <c r="C131" s="269"/>
      <c r="D131" s="269"/>
      <c r="E131" s="269"/>
    </row>
    <row r="132" spans="1:5" ht="42" x14ac:dyDescent="0.15">
      <c r="A132" s="268" t="s">
        <v>898</v>
      </c>
      <c r="B132" s="269"/>
      <c r="C132" s="269"/>
      <c r="D132" s="269"/>
      <c r="E132" s="269"/>
    </row>
    <row r="133" spans="1:5" ht="14" x14ac:dyDescent="0.15">
      <c r="A133" s="268" t="s">
        <v>434</v>
      </c>
      <c r="B133" s="269"/>
      <c r="C133" s="269"/>
      <c r="D133" s="269"/>
      <c r="E133" s="269"/>
    </row>
    <row r="134" spans="1:5" ht="14" x14ac:dyDescent="0.15">
      <c r="A134" s="268" t="s">
        <v>48</v>
      </c>
      <c r="B134" s="269"/>
      <c r="C134" s="269"/>
      <c r="D134" s="269"/>
      <c r="E134" s="269"/>
    </row>
    <row r="135" spans="1:5" ht="14" x14ac:dyDescent="0.15">
      <c r="A135" s="268" t="s">
        <v>464</v>
      </c>
      <c r="B135" s="269"/>
      <c r="C135" s="269"/>
      <c r="D135" s="269"/>
      <c r="E135" s="269"/>
    </row>
    <row r="136" spans="1:5" ht="14" x14ac:dyDescent="0.15">
      <c r="A136" s="268" t="s">
        <v>669</v>
      </c>
      <c r="B136" s="269"/>
      <c r="C136" s="269"/>
      <c r="D136" s="269"/>
      <c r="E136" s="269"/>
    </row>
    <row r="137" spans="1:5" ht="14" x14ac:dyDescent="0.15">
      <c r="A137" s="268" t="s">
        <v>465</v>
      </c>
      <c r="B137" s="269"/>
      <c r="C137" s="269"/>
      <c r="D137" s="269"/>
      <c r="E137" s="269"/>
    </row>
    <row r="138" spans="1:5" ht="14" x14ac:dyDescent="0.15">
      <c r="A138" s="268" t="s">
        <v>466</v>
      </c>
      <c r="B138" s="269"/>
      <c r="C138" s="269"/>
      <c r="D138" s="269"/>
      <c r="E138" s="269"/>
    </row>
    <row r="139" spans="1:5" ht="14" x14ac:dyDescent="0.15">
      <c r="A139" s="268" t="s">
        <v>335</v>
      </c>
      <c r="B139" s="269"/>
      <c r="C139" s="269"/>
      <c r="D139" s="269"/>
      <c r="E139" s="269"/>
    </row>
    <row r="140" spans="1:5" ht="28" x14ac:dyDescent="0.15">
      <c r="A140" s="268" t="s">
        <v>44</v>
      </c>
      <c r="B140" s="269"/>
      <c r="C140" s="269"/>
      <c r="D140" s="269"/>
      <c r="E140" s="269"/>
    </row>
    <row r="141" spans="1:5" ht="28" x14ac:dyDescent="0.15">
      <c r="A141" s="268" t="s">
        <v>787</v>
      </c>
      <c r="B141" s="269"/>
      <c r="C141" s="269"/>
      <c r="D141" s="269"/>
      <c r="E141" s="269"/>
    </row>
    <row r="142" spans="1:5" ht="14" x14ac:dyDescent="0.15">
      <c r="A142" s="268" t="s">
        <v>62</v>
      </c>
      <c r="B142" s="269"/>
      <c r="C142" s="269"/>
      <c r="D142" s="269"/>
      <c r="E142" s="269"/>
    </row>
    <row r="143" spans="1:5" ht="14" x14ac:dyDescent="0.15">
      <c r="A143" s="268" t="s">
        <v>789</v>
      </c>
      <c r="B143" s="269"/>
      <c r="C143" s="269"/>
      <c r="D143" s="269"/>
      <c r="E143" s="269"/>
    </row>
    <row r="144" spans="1:5" ht="56" x14ac:dyDescent="0.15">
      <c r="A144" s="268" t="s">
        <v>58</v>
      </c>
      <c r="B144" s="269"/>
      <c r="C144" s="269"/>
      <c r="D144" s="269"/>
      <c r="E144" s="269"/>
    </row>
    <row r="145" spans="1:5" ht="28" x14ac:dyDescent="0.15">
      <c r="A145" s="268" t="s">
        <v>861</v>
      </c>
      <c r="B145" s="269"/>
      <c r="C145" s="269"/>
      <c r="D145" s="269"/>
      <c r="E145" s="269"/>
    </row>
    <row r="146" spans="1:5" ht="70" x14ac:dyDescent="0.15">
      <c r="A146" s="268" t="s">
        <v>64</v>
      </c>
      <c r="B146" s="269"/>
      <c r="C146" s="269"/>
      <c r="D146" s="269"/>
      <c r="E146" s="269"/>
    </row>
    <row r="147" spans="1:5" ht="28" x14ac:dyDescent="0.15">
      <c r="A147" s="268" t="s">
        <v>2</v>
      </c>
      <c r="B147" s="269"/>
      <c r="C147" s="269"/>
      <c r="D147" s="269"/>
      <c r="E147" s="269"/>
    </row>
    <row r="148" spans="1:5" ht="14" x14ac:dyDescent="0.15">
      <c r="A148" s="268" t="s">
        <v>63</v>
      </c>
      <c r="B148" s="269"/>
      <c r="C148" s="269"/>
      <c r="D148" s="269"/>
      <c r="E148" s="269"/>
    </row>
    <row r="149" spans="1:5" ht="28" x14ac:dyDescent="0.15">
      <c r="A149" s="268" t="s">
        <v>7</v>
      </c>
      <c r="B149" s="269"/>
      <c r="C149" s="269"/>
      <c r="D149" s="269"/>
      <c r="E149" s="269"/>
    </row>
    <row r="150" spans="1:5" ht="28" x14ac:dyDescent="0.15">
      <c r="A150" s="268" t="s">
        <v>59</v>
      </c>
      <c r="B150" s="269"/>
      <c r="C150" s="269"/>
      <c r="D150" s="269"/>
      <c r="E150" s="269"/>
    </row>
    <row r="151" spans="1:5" ht="28" x14ac:dyDescent="0.15">
      <c r="A151" s="268" t="s">
        <v>68</v>
      </c>
      <c r="B151" s="269"/>
      <c r="C151" s="269"/>
      <c r="D151" s="269"/>
      <c r="E151" s="269"/>
    </row>
    <row r="152" spans="1:5" ht="28" x14ac:dyDescent="0.15">
      <c r="A152" s="268" t="s">
        <v>788</v>
      </c>
      <c r="B152" s="269"/>
      <c r="C152" s="269"/>
      <c r="D152" s="269"/>
      <c r="E152" s="269"/>
    </row>
    <row r="153" spans="1:5" ht="28" x14ac:dyDescent="0.15">
      <c r="A153" s="268" t="s">
        <v>61</v>
      </c>
      <c r="B153" s="269"/>
      <c r="C153" s="269"/>
      <c r="D153" s="269"/>
      <c r="E153" s="269"/>
    </row>
    <row r="154" spans="1:5" ht="14" x14ac:dyDescent="0.15">
      <c r="A154" s="268" t="s">
        <v>4</v>
      </c>
      <c r="B154" s="269"/>
      <c r="C154" s="269"/>
      <c r="D154" s="269"/>
      <c r="E154" s="269"/>
    </row>
    <row r="155" spans="1:5" ht="14" x14ac:dyDescent="0.15">
      <c r="A155" s="268" t="s">
        <v>1</v>
      </c>
      <c r="B155" s="269"/>
      <c r="C155" s="269"/>
      <c r="D155" s="269"/>
      <c r="E155" s="269"/>
    </row>
    <row r="156" spans="1:5" ht="112" x14ac:dyDescent="0.15">
      <c r="A156" s="268" t="s">
        <v>65</v>
      </c>
      <c r="B156" s="269"/>
      <c r="C156" s="269"/>
      <c r="D156" s="269"/>
      <c r="E156" s="269"/>
    </row>
    <row r="157" spans="1:5" ht="14" x14ac:dyDescent="0.15">
      <c r="A157" s="268" t="s">
        <v>867</v>
      </c>
      <c r="B157" s="269"/>
      <c r="C157" s="269"/>
      <c r="D157" s="269"/>
      <c r="E157" s="269"/>
    </row>
    <row r="158" spans="1:5" ht="196" x14ac:dyDescent="0.15">
      <c r="A158" s="268" t="s">
        <v>74</v>
      </c>
      <c r="B158" s="269"/>
      <c r="C158" s="269"/>
      <c r="D158" s="269"/>
      <c r="E158" s="269"/>
    </row>
    <row r="159" spans="1:5" ht="84" x14ac:dyDescent="0.15">
      <c r="A159" s="268" t="s">
        <v>73</v>
      </c>
      <c r="B159" s="269"/>
      <c r="C159" s="269"/>
      <c r="D159" s="269"/>
      <c r="E159" s="269"/>
    </row>
    <row r="160" spans="1:5" ht="14" x14ac:dyDescent="0.15">
      <c r="A160" s="268" t="s">
        <v>337</v>
      </c>
      <c r="B160" s="269"/>
      <c r="C160" s="269"/>
      <c r="D160" s="269"/>
      <c r="E160" s="269"/>
    </row>
    <row r="161" spans="1:5" ht="14" x14ac:dyDescent="0.15">
      <c r="A161" s="268" t="s">
        <v>468</v>
      </c>
      <c r="B161" s="269"/>
      <c r="C161" s="269"/>
      <c r="D161" s="269"/>
      <c r="E161" s="269"/>
    </row>
    <row r="162" spans="1:5" ht="42" x14ac:dyDescent="0.15">
      <c r="A162" s="268" t="s">
        <v>780</v>
      </c>
      <c r="B162" s="269"/>
      <c r="C162" s="269"/>
      <c r="D162" s="269"/>
      <c r="E162" s="269"/>
    </row>
    <row r="163" spans="1:5" ht="28" x14ac:dyDescent="0.15">
      <c r="A163" s="268" t="s">
        <v>779</v>
      </c>
      <c r="B163" s="269"/>
      <c r="C163" s="269"/>
      <c r="D163" s="269"/>
      <c r="E163" s="269"/>
    </row>
    <row r="164" spans="1:5" ht="70" x14ac:dyDescent="0.15">
      <c r="A164" s="268" t="s">
        <v>81</v>
      </c>
      <c r="B164" s="269"/>
      <c r="C164" s="269"/>
      <c r="D164" s="269"/>
      <c r="E164" s="269"/>
    </row>
    <row r="165" spans="1:5" ht="140" x14ac:dyDescent="0.15">
      <c r="A165" s="268" t="s">
        <v>82</v>
      </c>
      <c r="B165" s="269"/>
      <c r="C165" s="269"/>
      <c r="D165" s="269"/>
      <c r="E165" s="269"/>
    </row>
    <row r="166" spans="1:5" ht="70" x14ac:dyDescent="0.15">
      <c r="A166" s="268" t="s">
        <v>673</v>
      </c>
      <c r="B166" s="269"/>
      <c r="C166" s="269"/>
      <c r="D166" s="269"/>
      <c r="E166" s="269"/>
    </row>
    <row r="167" spans="1:5" ht="70" x14ac:dyDescent="0.15">
      <c r="A167" s="268" t="s">
        <v>83</v>
      </c>
      <c r="B167" s="269"/>
      <c r="C167" s="269"/>
      <c r="D167" s="269"/>
      <c r="E167" s="269"/>
    </row>
    <row r="168" spans="1:5" ht="56" x14ac:dyDescent="0.15">
      <c r="A168" s="268" t="s">
        <v>891</v>
      </c>
      <c r="B168" s="269"/>
      <c r="C168" s="269"/>
      <c r="D168" s="269"/>
      <c r="E168" s="269"/>
    </row>
    <row r="169" spans="1:5" ht="28" x14ac:dyDescent="0.15">
      <c r="A169" s="268" t="s">
        <v>3</v>
      </c>
      <c r="B169" s="269"/>
      <c r="C169" s="269"/>
      <c r="D169" s="269"/>
      <c r="E169" s="269"/>
    </row>
    <row r="170" spans="1:5" ht="14" x14ac:dyDescent="0.15">
      <c r="A170" s="268" t="s">
        <v>338</v>
      </c>
      <c r="B170" s="269"/>
      <c r="C170" s="269"/>
      <c r="D170" s="269"/>
      <c r="E170" s="269"/>
    </row>
    <row r="171" spans="1:5" ht="14" x14ac:dyDescent="0.15">
      <c r="A171" s="268" t="s">
        <v>469</v>
      </c>
      <c r="B171" s="269"/>
      <c r="C171" s="269"/>
      <c r="D171" s="269"/>
      <c r="E171" s="269"/>
    </row>
    <row r="172" spans="1:5" ht="28" x14ac:dyDescent="0.15">
      <c r="A172" s="268" t="s">
        <v>667</v>
      </c>
      <c r="B172" s="269"/>
      <c r="C172" s="269"/>
      <c r="D172" s="269"/>
      <c r="E172" s="269"/>
    </row>
    <row r="173" spans="1:5" ht="14" x14ac:dyDescent="0.15">
      <c r="A173" s="268" t="s">
        <v>30</v>
      </c>
      <c r="B173" s="269"/>
      <c r="C173" s="269"/>
      <c r="D173" s="269"/>
      <c r="E173" s="269"/>
    </row>
    <row r="174" spans="1:5" ht="14" x14ac:dyDescent="0.15">
      <c r="A174" s="268" t="s">
        <v>470</v>
      </c>
      <c r="B174" s="269"/>
      <c r="C174" s="269"/>
      <c r="D174" s="269"/>
      <c r="E174" s="269"/>
    </row>
    <row r="175" spans="1:5" ht="14" x14ac:dyDescent="0.15">
      <c r="A175" s="268" t="s">
        <v>471</v>
      </c>
      <c r="B175" s="269"/>
      <c r="C175" s="269"/>
      <c r="D175" s="269"/>
      <c r="E175" s="269"/>
    </row>
    <row r="176" spans="1:5" ht="14" x14ac:dyDescent="0.15">
      <c r="A176" s="268" t="s">
        <v>32</v>
      </c>
      <c r="B176" s="269"/>
      <c r="C176" s="269"/>
      <c r="D176" s="269"/>
      <c r="E176" s="269"/>
    </row>
    <row r="177" spans="1:5" ht="14" x14ac:dyDescent="0.15">
      <c r="A177" s="268" t="s">
        <v>472</v>
      </c>
      <c r="B177" s="269"/>
      <c r="C177" s="269"/>
      <c r="D177" s="269"/>
      <c r="E177" s="269"/>
    </row>
    <row r="178" spans="1:5" ht="14" x14ac:dyDescent="0.15">
      <c r="A178" s="268" t="s">
        <v>545</v>
      </c>
      <c r="B178" s="269"/>
      <c r="C178" s="269"/>
      <c r="D178" s="269"/>
      <c r="E178" s="269"/>
    </row>
    <row r="179" spans="1:5" ht="14" x14ac:dyDescent="0.15">
      <c r="A179" s="268" t="s">
        <v>544</v>
      </c>
      <c r="B179" s="269"/>
      <c r="C179" s="269"/>
      <c r="D179" s="269"/>
      <c r="E179" s="269"/>
    </row>
    <row r="180" spans="1:5" ht="14" x14ac:dyDescent="0.15">
      <c r="A180" s="268" t="s">
        <v>473</v>
      </c>
      <c r="B180" s="269"/>
      <c r="C180" s="269"/>
      <c r="D180" s="269"/>
      <c r="E180" s="269"/>
    </row>
    <row r="181" spans="1:5" ht="14" x14ac:dyDescent="0.15">
      <c r="A181" s="268" t="s">
        <v>474</v>
      </c>
      <c r="B181" s="269"/>
      <c r="C181" s="269"/>
      <c r="D181" s="269"/>
      <c r="E181" s="269"/>
    </row>
    <row r="182" spans="1:5" ht="14" x14ac:dyDescent="0.15">
      <c r="A182" s="268" t="s">
        <v>1306</v>
      </c>
      <c r="B182" s="269"/>
      <c r="C182" s="269"/>
      <c r="D182" s="269"/>
      <c r="E182" s="269"/>
    </row>
    <row r="183" spans="1:5" ht="168" x14ac:dyDescent="0.15">
      <c r="A183" s="268" t="s">
        <v>86</v>
      </c>
      <c r="B183" s="269"/>
      <c r="C183" s="269"/>
      <c r="D183" s="269"/>
      <c r="E183" s="269"/>
    </row>
    <row r="184" spans="1:5" ht="56" x14ac:dyDescent="0.15">
      <c r="A184" s="268" t="s">
        <v>893</v>
      </c>
      <c r="B184" s="269"/>
      <c r="C184" s="269"/>
      <c r="D184" s="269"/>
      <c r="E184" s="269"/>
    </row>
    <row r="185" spans="1:5" ht="28" x14ac:dyDescent="0.15">
      <c r="A185" s="268" t="s">
        <v>452</v>
      </c>
      <c r="B185" s="269"/>
      <c r="C185" s="269"/>
      <c r="D185" s="269"/>
      <c r="E185" s="269"/>
    </row>
    <row r="186" spans="1:5" ht="14" x14ac:dyDescent="0.15">
      <c r="A186" s="268" t="s">
        <v>475</v>
      </c>
      <c r="B186" s="269"/>
      <c r="C186" s="269"/>
      <c r="D186" s="269"/>
      <c r="E186" s="269"/>
    </row>
    <row r="187" spans="1:5" ht="14" x14ac:dyDescent="0.15">
      <c r="A187" s="268" t="s">
        <v>476</v>
      </c>
      <c r="B187" s="269"/>
      <c r="C187" s="269"/>
      <c r="D187" s="269"/>
      <c r="E187" s="269"/>
    </row>
    <row r="188" spans="1:5" ht="14" x14ac:dyDescent="0.15">
      <c r="A188" s="268" t="s">
        <v>477</v>
      </c>
      <c r="B188" s="269"/>
      <c r="C188" s="269"/>
      <c r="D188" s="269"/>
      <c r="E188" s="269"/>
    </row>
    <row r="189" spans="1:5" ht="14" x14ac:dyDescent="0.15">
      <c r="A189" s="268" t="s">
        <v>1303</v>
      </c>
      <c r="B189" s="269"/>
      <c r="C189" s="269"/>
      <c r="D189" s="269"/>
      <c r="E189" s="269"/>
    </row>
    <row r="190" spans="1:5" ht="14" x14ac:dyDescent="0.15">
      <c r="A190" s="268" t="s">
        <v>792</v>
      </c>
      <c r="B190" s="269"/>
      <c r="C190" s="269"/>
      <c r="D190" s="269"/>
      <c r="E190" s="269"/>
    </row>
    <row r="191" spans="1:5" ht="14" x14ac:dyDescent="0.15">
      <c r="A191" s="268" t="s">
        <v>1338</v>
      </c>
      <c r="B191" s="269"/>
      <c r="C191" s="269"/>
      <c r="D191" s="269"/>
      <c r="E191" s="269"/>
    </row>
    <row r="192" spans="1:5" ht="14" x14ac:dyDescent="0.15">
      <c r="A192" s="268" t="s">
        <v>1304</v>
      </c>
      <c r="B192" s="269"/>
      <c r="C192" s="269"/>
      <c r="D192" s="269"/>
      <c r="E192" s="269"/>
    </row>
    <row r="193" spans="1:5" ht="28" x14ac:dyDescent="0.15">
      <c r="A193" s="268" t="s">
        <v>37</v>
      </c>
      <c r="B193" s="269"/>
      <c r="C193" s="269"/>
      <c r="D193" s="269"/>
      <c r="E193" s="269"/>
    </row>
    <row r="194" spans="1:5" ht="14" x14ac:dyDescent="0.15">
      <c r="A194" s="268" t="s">
        <v>49</v>
      </c>
      <c r="B194" s="269"/>
      <c r="C194" s="269"/>
      <c r="D194" s="269"/>
      <c r="E194" s="269"/>
    </row>
    <row r="195" spans="1:5" ht="70" x14ac:dyDescent="0.15">
      <c r="A195" s="268" t="s">
        <v>858</v>
      </c>
      <c r="B195" s="269"/>
      <c r="C195" s="269"/>
      <c r="D195" s="269"/>
      <c r="E195" s="269"/>
    </row>
    <row r="196" spans="1:5" ht="28" x14ac:dyDescent="0.15">
      <c r="A196" s="268" t="s">
        <v>857</v>
      </c>
      <c r="B196" s="269"/>
      <c r="C196" s="269"/>
      <c r="D196" s="269"/>
      <c r="E196" s="269"/>
    </row>
    <row r="197" spans="1:5" ht="28" x14ac:dyDescent="0.15">
      <c r="A197" s="268" t="s">
        <v>47</v>
      </c>
      <c r="B197" s="269"/>
      <c r="C197" s="269"/>
      <c r="D197" s="269"/>
      <c r="E197" s="269"/>
    </row>
    <row r="198" spans="1:5" ht="14" x14ac:dyDescent="0.15">
      <c r="A198" s="268" t="s">
        <v>6</v>
      </c>
      <c r="B198" s="269"/>
      <c r="C198" s="269"/>
      <c r="D198" s="269"/>
      <c r="E198" s="269"/>
    </row>
    <row r="199" spans="1:5" ht="98" x14ac:dyDescent="0.15">
      <c r="A199" s="268" t="s">
        <v>796</v>
      </c>
      <c r="B199" s="269"/>
      <c r="C199" s="269"/>
      <c r="D199" s="269"/>
      <c r="E199" s="269"/>
    </row>
    <row r="200" spans="1:5" ht="56" x14ac:dyDescent="0.15">
      <c r="A200" s="268" t="s">
        <v>674</v>
      </c>
      <c r="B200" s="269"/>
      <c r="C200" s="269"/>
      <c r="D200" s="269"/>
      <c r="E200" s="269"/>
    </row>
    <row r="201" spans="1:5" ht="14" x14ac:dyDescent="0.15">
      <c r="A201" s="268" t="s">
        <v>1305</v>
      </c>
      <c r="B201" s="269"/>
      <c r="C201" s="269"/>
      <c r="D201" s="269"/>
      <c r="E201" s="269"/>
    </row>
    <row r="202" spans="1:5" ht="28" x14ac:dyDescent="0.15">
      <c r="A202" s="268" t="s">
        <v>786</v>
      </c>
      <c r="B202" s="269"/>
      <c r="C202" s="269"/>
      <c r="D202" s="269"/>
      <c r="E202" s="269"/>
    </row>
  </sheetData>
  <phoneticPr fontId="5" type="noConversion"/>
  <pageMargins left="0.3" right="0.32" top="0.44" bottom="0.53" header="0.23" footer="0.28999999999999998"/>
  <pageSetup paperSize="9" scale="90" fitToHeight="10" orientation="portrait"/>
  <headerFooter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200"/>
  <sheetViews>
    <sheetView zoomScale="245" workbookViewId="0">
      <pane xSplit="2" ySplit="2" topLeftCell="C19" activePane="bottomRight" state="frozen"/>
      <selection activeCell="B9" sqref="B9:B10"/>
      <selection pane="topRight" activeCell="B9" sqref="B9:B10"/>
      <selection pane="bottomLeft" activeCell="B9" sqref="B9:B10"/>
      <selection pane="bottomRight" activeCell="B9" sqref="B9:B10"/>
    </sheetView>
  </sheetViews>
  <sheetFormatPr baseColWidth="10" defaultColWidth="8.83203125" defaultRowHeight="13" x14ac:dyDescent="0.15"/>
  <cols>
    <col min="1" max="1" width="8.83203125" customWidth="1"/>
    <col min="2" max="2" width="46.83203125" customWidth="1"/>
    <col min="3" max="12" width="8.83203125" customWidth="1"/>
    <col min="13" max="13" width="57.33203125" customWidth="1"/>
  </cols>
  <sheetData>
    <row r="1" spans="1:13" ht="15" thickBot="1" x14ac:dyDescent="0.2">
      <c r="A1" s="151"/>
      <c r="B1" s="152"/>
      <c r="C1" s="152"/>
      <c r="D1" s="152"/>
      <c r="E1" s="152"/>
      <c r="F1" s="510" t="s">
        <v>381</v>
      </c>
      <c r="G1" s="511"/>
      <c r="H1" s="512"/>
      <c r="I1" s="510" t="s">
        <v>382</v>
      </c>
      <c r="J1" s="511"/>
      <c r="K1" s="512"/>
      <c r="L1" s="153"/>
      <c r="M1" s="153"/>
    </row>
    <row r="2" spans="1:13" ht="49" thickTop="1" thickBot="1" x14ac:dyDescent="0.2">
      <c r="A2" s="307" t="s">
        <v>383</v>
      </c>
      <c r="B2" s="308" t="s">
        <v>96</v>
      </c>
      <c r="C2" s="308" t="s">
        <v>97</v>
      </c>
      <c r="D2" s="308" t="s">
        <v>385</v>
      </c>
      <c r="E2" s="308" t="s">
        <v>386</v>
      </c>
      <c r="F2" s="154" t="s">
        <v>387</v>
      </c>
      <c r="G2" s="154" t="s">
        <v>388</v>
      </c>
      <c r="H2" s="154" t="s">
        <v>389</v>
      </c>
      <c r="I2" s="154" t="s">
        <v>387</v>
      </c>
      <c r="J2" s="155" t="s">
        <v>390</v>
      </c>
      <c r="K2" s="154" t="s">
        <v>391</v>
      </c>
      <c r="L2" s="156" t="s">
        <v>392</v>
      </c>
      <c r="M2" s="166" t="s">
        <v>1308</v>
      </c>
    </row>
    <row r="3" spans="1:13" ht="25" thickBot="1" x14ac:dyDescent="0.2">
      <c r="A3" s="309">
        <v>1</v>
      </c>
      <c r="B3" s="310" t="s">
        <v>393</v>
      </c>
      <c r="C3" s="310" t="s">
        <v>98</v>
      </c>
      <c r="D3" s="311" t="s">
        <v>99</v>
      </c>
      <c r="E3" s="311">
        <v>2008</v>
      </c>
      <c r="F3" s="159"/>
      <c r="G3" s="159"/>
      <c r="H3" s="159"/>
      <c r="I3" s="159"/>
      <c r="J3" s="159"/>
      <c r="K3" s="159"/>
      <c r="L3" s="159"/>
      <c r="M3" s="167" t="str">
        <f>A3&amp;". "&amp;B3</f>
        <v>1. Access Control Policy</v>
      </c>
    </row>
    <row r="4" spans="1:13" ht="37" thickBot="1" x14ac:dyDescent="0.2">
      <c r="A4" s="309">
        <v>2</v>
      </c>
      <c r="B4" s="310" t="s">
        <v>394</v>
      </c>
      <c r="C4" s="310" t="s">
        <v>100</v>
      </c>
      <c r="D4" s="310" t="s">
        <v>101</v>
      </c>
      <c r="E4" s="312">
        <v>36342</v>
      </c>
      <c r="F4" s="162"/>
      <c r="G4" s="162"/>
      <c r="H4" s="162"/>
      <c r="I4" s="162"/>
      <c r="J4" s="162"/>
      <c r="K4" s="162"/>
      <c r="L4" s="162"/>
      <c r="M4" s="168" t="str">
        <f t="shared" ref="M4:M67" si="0">A4&amp;". "&amp;B4</f>
        <v>2. Access Control Procedure</v>
      </c>
    </row>
    <row r="5" spans="1:13" ht="61" thickBot="1" x14ac:dyDescent="0.2">
      <c r="A5" s="309">
        <v>3</v>
      </c>
      <c r="B5" s="310" t="s">
        <v>795</v>
      </c>
      <c r="C5" s="310" t="s">
        <v>102</v>
      </c>
      <c r="D5" s="310" t="s">
        <v>103</v>
      </c>
      <c r="E5" s="310">
        <v>2007</v>
      </c>
      <c r="F5" s="159"/>
      <c r="G5" s="159"/>
      <c r="H5" s="159"/>
      <c r="I5" s="159"/>
      <c r="J5" s="159"/>
      <c r="K5" s="159"/>
      <c r="L5" s="159"/>
      <c r="M5" s="167" t="str">
        <f t="shared" si="0"/>
        <v>3. Access Control processes - guidelines and operational procedures specific to access control of vehicles, pedestrians, goods and services including documentation, tools and equipment to be utilised to manage the same.</v>
      </c>
    </row>
    <row r="6" spans="1:13" ht="145" thickBot="1" x14ac:dyDescent="0.2">
      <c r="A6" s="309">
        <v>4</v>
      </c>
      <c r="B6" s="310" t="s">
        <v>395</v>
      </c>
      <c r="C6" s="310" t="s">
        <v>104</v>
      </c>
      <c r="D6" s="310"/>
      <c r="E6" s="310"/>
      <c r="F6" s="162"/>
      <c r="G6" s="162"/>
      <c r="H6" s="162"/>
      <c r="I6" s="162"/>
      <c r="J6" s="162"/>
      <c r="K6" s="162"/>
      <c r="L6" s="162"/>
      <c r="M6" s="168" t="str">
        <f t="shared" si="0"/>
        <v>4. Access Tracking System or Audit Process</v>
      </c>
    </row>
    <row r="7" spans="1:13" ht="14" thickBot="1" x14ac:dyDescent="0.2">
      <c r="A7" s="309">
        <v>5</v>
      </c>
      <c r="B7" s="310" t="s">
        <v>105</v>
      </c>
      <c r="C7" s="310" t="s">
        <v>106</v>
      </c>
      <c r="D7" s="310"/>
      <c r="E7" s="310"/>
      <c r="F7" s="159"/>
      <c r="G7" s="159"/>
      <c r="H7" s="159"/>
      <c r="I7" s="159"/>
      <c r="J7" s="159"/>
      <c r="K7" s="159"/>
      <c r="L7" s="159"/>
      <c r="M7" s="167" t="str">
        <f t="shared" si="0"/>
        <v xml:space="preserve">5. Accounting Policy Manual </v>
      </c>
    </row>
    <row r="8" spans="1:13" ht="73" thickBot="1" x14ac:dyDescent="0.2">
      <c r="A8" s="309">
        <v>6</v>
      </c>
      <c r="B8" s="310" t="s">
        <v>107</v>
      </c>
      <c r="C8" s="310" t="s">
        <v>108</v>
      </c>
      <c r="D8" s="310" t="s">
        <v>109</v>
      </c>
      <c r="E8" s="310" t="s">
        <v>110</v>
      </c>
      <c r="F8" s="162"/>
      <c r="G8" s="162"/>
      <c r="H8" s="162"/>
      <c r="I8" s="162"/>
      <c r="J8" s="162"/>
      <c r="K8" s="162"/>
      <c r="L8" s="162"/>
      <c r="M8" s="168" t="str">
        <f t="shared" si="0"/>
        <v>6. ADF Pay and Conditions manual PACMAN                   Defence Workplace Relations Manual DWRM</v>
      </c>
    </row>
    <row r="9" spans="1:13" ht="25" thickBot="1" x14ac:dyDescent="0.2">
      <c r="A9" s="309">
        <v>7</v>
      </c>
      <c r="B9" s="310" t="s">
        <v>855</v>
      </c>
      <c r="C9" s="310" t="s">
        <v>98</v>
      </c>
      <c r="D9" s="310"/>
      <c r="E9" s="310"/>
      <c r="F9" s="159"/>
      <c r="G9" s="159"/>
      <c r="H9" s="159"/>
      <c r="I9" s="159"/>
      <c r="J9" s="159"/>
      <c r="K9" s="159"/>
      <c r="L9" s="159"/>
      <c r="M9" s="167" t="str">
        <f t="shared" si="0"/>
        <v>7. Alarm Monitoring</v>
      </c>
    </row>
    <row r="10" spans="1:13" ht="97" thickBot="1" x14ac:dyDescent="0.2">
      <c r="A10" s="309">
        <v>8</v>
      </c>
      <c r="B10" s="310" t="s">
        <v>111</v>
      </c>
      <c r="C10" s="310" t="s">
        <v>112</v>
      </c>
      <c r="D10" s="310" t="s">
        <v>113</v>
      </c>
      <c r="E10" s="310">
        <v>2005</v>
      </c>
      <c r="F10" s="162"/>
      <c r="G10" s="162"/>
      <c r="H10" s="162"/>
      <c r="I10" s="162"/>
      <c r="J10" s="162"/>
      <c r="K10" s="162"/>
      <c r="L10" s="162"/>
      <c r="M10" s="168" t="str">
        <f t="shared" si="0"/>
        <v>8. Asset Management - Marking and securing of equipment,  After Hours Access, Material &amp; Equipment Gate Passes -procedures addressing equipment issue and return, equipment disposal. Permits to remove goods / Waste Disposal Procedures</v>
      </c>
    </row>
    <row r="11" spans="1:13" ht="73" thickBot="1" x14ac:dyDescent="0.2">
      <c r="A11" s="309">
        <v>9</v>
      </c>
      <c r="B11" s="310" t="s">
        <v>396</v>
      </c>
      <c r="C11" s="310" t="s">
        <v>114</v>
      </c>
      <c r="D11" s="310"/>
      <c r="E11" s="310"/>
      <c r="F11" s="159"/>
      <c r="G11" s="159"/>
      <c r="H11" s="159"/>
      <c r="I11" s="159"/>
      <c r="J11" s="159"/>
      <c r="K11" s="159"/>
      <c r="L11" s="159"/>
      <c r="M11" s="167" t="str">
        <f t="shared" si="0"/>
        <v>9. Audit Procedures</v>
      </c>
    </row>
    <row r="12" spans="1:13" ht="61" thickBot="1" x14ac:dyDescent="0.2">
      <c r="A12" s="309">
        <v>10</v>
      </c>
      <c r="B12" s="310" t="s">
        <v>115</v>
      </c>
      <c r="C12" s="310" t="s">
        <v>115</v>
      </c>
      <c r="D12" s="310"/>
      <c r="E12" s="310"/>
      <c r="F12" s="162"/>
      <c r="G12" s="162"/>
      <c r="H12" s="162"/>
      <c r="I12" s="162"/>
      <c r="J12" s="162"/>
      <c r="K12" s="162"/>
      <c r="L12" s="162"/>
      <c r="M12" s="168" t="str">
        <f t="shared" si="0"/>
        <v>10. Audit Recommendations Management System</v>
      </c>
    </row>
    <row r="13" spans="1:13" ht="49" thickBot="1" x14ac:dyDescent="0.2">
      <c r="A13" s="309">
        <v>11</v>
      </c>
      <c r="B13" s="310" t="s">
        <v>116</v>
      </c>
      <c r="C13" s="310" t="s">
        <v>117</v>
      </c>
      <c r="D13" s="310"/>
      <c r="E13" s="310"/>
      <c r="F13" s="159"/>
      <c r="G13" s="159"/>
      <c r="H13" s="159"/>
      <c r="I13" s="159"/>
      <c r="J13" s="159"/>
      <c r="K13" s="159"/>
      <c r="L13" s="159"/>
      <c r="M13" s="167" t="str">
        <f t="shared" si="0"/>
        <v>11. Australian Defence Force Pay and Conditions Manual</v>
      </c>
    </row>
    <row r="14" spans="1:13" ht="14" thickBot="1" x14ac:dyDescent="0.2">
      <c r="A14" s="309">
        <v>12</v>
      </c>
      <c r="B14" s="310" t="s">
        <v>118</v>
      </c>
      <c r="C14" s="310" t="s">
        <v>119</v>
      </c>
      <c r="D14" s="310"/>
      <c r="E14" s="310"/>
      <c r="F14" s="162"/>
      <c r="G14" s="162"/>
      <c r="H14" s="162"/>
      <c r="I14" s="162"/>
      <c r="J14" s="162"/>
      <c r="K14" s="162"/>
      <c r="L14" s="162"/>
      <c r="M14" s="168" t="str">
        <f t="shared" si="0"/>
        <v>12. Australian Defence Force Ration Scales and Scales of Issue</v>
      </c>
    </row>
    <row r="15" spans="1:13" ht="14" thickBot="1" x14ac:dyDescent="0.2">
      <c r="A15" s="309">
        <v>13</v>
      </c>
      <c r="B15" s="310" t="s">
        <v>120</v>
      </c>
      <c r="C15" s="310" t="s">
        <v>121</v>
      </c>
      <c r="D15" s="310"/>
      <c r="E15" s="310"/>
      <c r="F15" s="159"/>
      <c r="G15" s="159"/>
      <c r="H15" s="159"/>
      <c r="I15" s="159"/>
      <c r="J15" s="159"/>
      <c r="K15" s="159"/>
      <c r="L15" s="159"/>
      <c r="M15" s="167" t="str">
        <f t="shared" si="0"/>
        <v>13. Australian Defence Force Reserves Employer Support Program</v>
      </c>
    </row>
    <row r="16" spans="1:13" ht="25" thickBot="1" x14ac:dyDescent="0.2">
      <c r="A16" s="309">
        <v>14</v>
      </c>
      <c r="B16" s="310" t="s">
        <v>122</v>
      </c>
      <c r="C16" s="310" t="s">
        <v>123</v>
      </c>
      <c r="D16" s="310"/>
      <c r="E16" s="310"/>
      <c r="F16" s="163"/>
      <c r="G16" s="162"/>
      <c r="H16" s="162"/>
      <c r="I16" s="162"/>
      <c r="J16" s="162"/>
      <c r="K16" s="162"/>
      <c r="L16" s="162"/>
      <c r="M16" s="168" t="str">
        <f t="shared" si="0"/>
        <v>14. Australian Defence Organisation Logistic Support Analysis Manual</v>
      </c>
    </row>
    <row r="17" spans="1:13" ht="25" thickBot="1" x14ac:dyDescent="0.2">
      <c r="A17" s="309">
        <v>15</v>
      </c>
      <c r="B17" s="310" t="s">
        <v>124</v>
      </c>
      <c r="C17" s="310" t="s">
        <v>125</v>
      </c>
      <c r="D17" s="310"/>
      <c r="E17" s="310"/>
      <c r="F17" s="159"/>
      <c r="G17" s="159"/>
      <c r="H17" s="159"/>
      <c r="I17" s="159"/>
      <c r="J17" s="159"/>
      <c r="K17" s="159"/>
      <c r="L17" s="159"/>
      <c r="M17" s="167" t="str">
        <f t="shared" si="0"/>
        <v>15. Australian Defence Organisation Reliability, Availability and Maintainability Manual</v>
      </c>
    </row>
    <row r="18" spans="1:13" ht="14" thickBot="1" x14ac:dyDescent="0.2">
      <c r="A18" s="309">
        <v>16</v>
      </c>
      <c r="B18" s="310" t="s">
        <v>126</v>
      </c>
      <c r="C18" s="310" t="s">
        <v>127</v>
      </c>
      <c r="D18" s="310"/>
      <c r="E18" s="310"/>
      <c r="F18" s="162"/>
      <c r="G18" s="162"/>
      <c r="H18" s="162"/>
      <c r="I18" s="162"/>
      <c r="J18" s="162"/>
      <c r="K18" s="162"/>
      <c r="L18" s="162"/>
      <c r="M18" s="168" t="str">
        <f t="shared" si="0"/>
        <v>16. Australian Industry Involvement Manual</v>
      </c>
    </row>
    <row r="19" spans="1:13" ht="49" thickBot="1" x14ac:dyDescent="0.2">
      <c r="A19" s="309">
        <v>17</v>
      </c>
      <c r="B19" s="310" t="s">
        <v>397</v>
      </c>
      <c r="C19" s="310" t="s">
        <v>128</v>
      </c>
      <c r="D19" s="310"/>
      <c r="E19" s="310"/>
      <c r="F19" s="159"/>
      <c r="G19" s="159"/>
      <c r="H19" s="159"/>
      <c r="I19" s="159"/>
      <c r="J19" s="159"/>
      <c r="K19" s="159"/>
      <c r="L19" s="159"/>
      <c r="M19" s="167" t="str">
        <f t="shared" si="0"/>
        <v>17. Authorised signatories (Authority Levels)</v>
      </c>
    </row>
    <row r="20" spans="1:13" ht="61" thickBot="1" x14ac:dyDescent="0.2">
      <c r="A20" s="309">
        <v>18</v>
      </c>
      <c r="B20" s="310" t="s">
        <v>790</v>
      </c>
      <c r="C20" s="310" t="s">
        <v>102</v>
      </c>
      <c r="D20" s="310" t="s">
        <v>103</v>
      </c>
      <c r="E20" s="310">
        <v>2007</v>
      </c>
      <c r="F20" s="162"/>
      <c r="G20" s="162"/>
      <c r="H20" s="162"/>
      <c r="I20" s="162"/>
      <c r="J20" s="162"/>
      <c r="K20" s="162"/>
      <c r="L20" s="162"/>
      <c r="M20" s="168" t="str">
        <f t="shared" si="0"/>
        <v xml:space="preserve">18. Barriers, Doors, Access control points, Fences – Preventative maintenance systems, regular inspection/patrols </v>
      </c>
    </row>
    <row r="21" spans="1:13" ht="37" thickBot="1" x14ac:dyDescent="0.2">
      <c r="A21" s="309">
        <v>19</v>
      </c>
      <c r="B21" s="310" t="s">
        <v>90</v>
      </c>
      <c r="C21" s="310" t="s">
        <v>129</v>
      </c>
      <c r="D21" s="310"/>
      <c r="E21" s="310"/>
      <c r="F21" s="159"/>
      <c r="G21" s="159"/>
      <c r="H21" s="159"/>
      <c r="I21" s="159"/>
      <c r="J21" s="159"/>
      <c r="K21" s="159"/>
      <c r="L21" s="159"/>
      <c r="M21" s="167" t="str">
        <f t="shared" si="0"/>
        <v>19. Biometric Readers -dual biometric and access control card capability at designated highly secure control points. Biometrics may include Iris scanning, Finger print recognition etc</v>
      </c>
    </row>
    <row r="22" spans="1:13" ht="49" thickBot="1" x14ac:dyDescent="0.2">
      <c r="A22" s="309">
        <v>20</v>
      </c>
      <c r="B22" s="310" t="s">
        <v>398</v>
      </c>
      <c r="C22" s="310" t="s">
        <v>130</v>
      </c>
      <c r="D22" s="310"/>
      <c r="E22" s="310">
        <v>2005</v>
      </c>
      <c r="F22" s="162"/>
      <c r="G22" s="162"/>
      <c r="H22" s="162"/>
      <c r="I22" s="162"/>
      <c r="J22" s="162"/>
      <c r="K22" s="162"/>
      <c r="L22" s="162"/>
      <c r="M22" s="168" t="str">
        <f t="shared" si="0"/>
        <v>20. Bomb Threat Procedure</v>
      </c>
    </row>
    <row r="23" spans="1:13" ht="49" thickBot="1" x14ac:dyDescent="0.2">
      <c r="A23" s="309">
        <v>21</v>
      </c>
      <c r="B23" s="310" t="s">
        <v>399</v>
      </c>
      <c r="C23" s="310" t="s">
        <v>131</v>
      </c>
      <c r="D23" s="310"/>
      <c r="E23" s="310"/>
      <c r="F23" s="159"/>
      <c r="G23" s="159"/>
      <c r="H23" s="159"/>
      <c r="I23" s="159"/>
      <c r="J23" s="159"/>
      <c r="K23" s="159"/>
      <c r="L23" s="159"/>
      <c r="M23" s="167" t="str">
        <f t="shared" si="0"/>
        <v>21. Budget process</v>
      </c>
    </row>
    <row r="24" spans="1:13" ht="61" thickBot="1" x14ac:dyDescent="0.2">
      <c r="A24" s="309">
        <v>22</v>
      </c>
      <c r="B24" s="310" t="s">
        <v>863</v>
      </c>
      <c r="C24" s="310" t="s">
        <v>102</v>
      </c>
      <c r="D24" s="310" t="s">
        <v>103</v>
      </c>
      <c r="E24" s="310">
        <v>2007</v>
      </c>
      <c r="F24" s="162"/>
      <c r="G24" s="162"/>
      <c r="H24" s="162"/>
      <c r="I24" s="162"/>
      <c r="J24" s="162"/>
      <c r="K24" s="162"/>
      <c r="L24" s="162"/>
      <c r="M24" s="168" t="str">
        <f t="shared" si="0"/>
        <v>22. Building perimeter</v>
      </c>
    </row>
    <row r="25" spans="1:13" ht="217" thickBot="1" x14ac:dyDescent="0.2">
      <c r="A25" s="309">
        <v>23</v>
      </c>
      <c r="B25" s="310" t="s">
        <v>400</v>
      </c>
      <c r="C25" s="310" t="s">
        <v>132</v>
      </c>
      <c r="D25" s="310"/>
      <c r="E25" s="312">
        <v>38504</v>
      </c>
      <c r="F25" s="159"/>
      <c r="G25" s="159"/>
      <c r="H25" s="159"/>
      <c r="I25" s="159"/>
      <c r="J25" s="159"/>
      <c r="K25" s="159"/>
      <c r="L25" s="159"/>
      <c r="M25" s="167" t="str">
        <f t="shared" si="0"/>
        <v>23. Business Continuity Plan - Security</v>
      </c>
    </row>
    <row r="26" spans="1:13" ht="25" thickBot="1" x14ac:dyDescent="0.2">
      <c r="A26" s="309">
        <v>24</v>
      </c>
      <c r="B26" s="310" t="s">
        <v>133</v>
      </c>
      <c r="C26" s="310" t="s">
        <v>134</v>
      </c>
      <c r="D26" s="310"/>
      <c r="E26" s="310"/>
      <c r="F26" s="162"/>
      <c r="G26" s="162"/>
      <c r="H26" s="162"/>
      <c r="I26" s="162"/>
      <c r="J26" s="162"/>
      <c r="K26" s="162"/>
      <c r="L26" s="162"/>
      <c r="M26" s="168" t="str">
        <f t="shared" si="0"/>
        <v xml:space="preserve">24. Cadet Policy Manual </v>
      </c>
    </row>
    <row r="27" spans="1:13" ht="37" thickBot="1" x14ac:dyDescent="0.2">
      <c r="A27" s="309">
        <v>25</v>
      </c>
      <c r="B27" s="310" t="s">
        <v>135</v>
      </c>
      <c r="C27" s="310" t="s">
        <v>136</v>
      </c>
      <c r="D27" s="310" t="s">
        <v>137</v>
      </c>
      <c r="E27" s="310">
        <v>2004</v>
      </c>
      <c r="F27" s="159"/>
      <c r="G27" s="159"/>
      <c r="H27" s="159"/>
      <c r="I27" s="159"/>
      <c r="J27" s="159"/>
      <c r="K27" s="159"/>
      <c r="L27" s="159"/>
      <c r="M27" s="167" t="str">
        <f t="shared" si="0"/>
        <v>25. CAPMAN V2 - contractor management system</v>
      </c>
    </row>
    <row r="28" spans="1:13" ht="109" thickBot="1" x14ac:dyDescent="0.2">
      <c r="A28" s="309">
        <v>26</v>
      </c>
      <c r="B28" s="310" t="s">
        <v>138</v>
      </c>
      <c r="C28" s="310" t="s">
        <v>139</v>
      </c>
      <c r="D28" s="310" t="s">
        <v>103</v>
      </c>
      <c r="E28" s="310">
        <v>2007</v>
      </c>
      <c r="F28" s="162"/>
      <c r="G28" s="164"/>
      <c r="H28" s="162"/>
      <c r="I28" s="162"/>
      <c r="J28" s="162"/>
      <c r="K28" s="162"/>
      <c r="L28" s="162"/>
      <c r="M28" s="168" t="str">
        <f t="shared" si="0"/>
        <v xml:space="preserve">26. CCTV Coverage - Camera location, capability and functionality should reflect the identified threats and risks ensuring the most appropriate camera is installed in optimum locations. Consideration of fixed verses PTZ and smart camera technology / software including facial recognition, vehicle registration recognition, motion detection, intruder differentiation 9 animals from humans ) that in turn minimises false alarm activations while maximising incident / event capture, image quality, play back, archive and retrieval qualities. </v>
      </c>
    </row>
    <row r="29" spans="1:13" ht="14" thickBot="1" x14ac:dyDescent="0.2">
      <c r="A29" s="309">
        <v>27</v>
      </c>
      <c r="B29" s="310" t="s">
        <v>140</v>
      </c>
      <c r="C29" s="310" t="s">
        <v>141</v>
      </c>
      <c r="D29" s="310"/>
      <c r="E29" s="310"/>
      <c r="F29" s="159"/>
      <c r="G29" s="159"/>
      <c r="H29" s="159"/>
      <c r="I29" s="159"/>
      <c r="J29" s="159"/>
      <c r="K29" s="159"/>
      <c r="L29" s="159"/>
      <c r="M29" s="167" t="str">
        <f t="shared" si="0"/>
        <v xml:space="preserve">27. Chart of Accounts Rules and Guidelines </v>
      </c>
    </row>
    <row r="30" spans="1:13" ht="14" thickBot="1" x14ac:dyDescent="0.2">
      <c r="A30" s="309">
        <v>28</v>
      </c>
      <c r="B30" s="310" t="s">
        <v>142</v>
      </c>
      <c r="C30" s="310" t="s">
        <v>143</v>
      </c>
      <c r="D30" s="310"/>
      <c r="E30" s="310"/>
      <c r="F30" s="162"/>
      <c r="G30" s="162"/>
      <c r="H30" s="162"/>
      <c r="I30" s="162"/>
      <c r="J30" s="162"/>
      <c r="K30" s="162"/>
      <c r="L30" s="162"/>
      <c r="M30" s="168" t="str">
        <f t="shared" si="0"/>
        <v xml:space="preserve">28. Chief Executive Instructions </v>
      </c>
    </row>
    <row r="31" spans="1:13" ht="25" thickBot="1" x14ac:dyDescent="0.2">
      <c r="A31" s="309">
        <v>29</v>
      </c>
      <c r="B31" s="310" t="s">
        <v>144</v>
      </c>
      <c r="C31" s="310" t="s">
        <v>145</v>
      </c>
      <c r="D31" s="310"/>
      <c r="E31" s="310"/>
      <c r="F31" s="159"/>
      <c r="G31" s="159"/>
      <c r="H31" s="159"/>
      <c r="I31" s="159"/>
      <c r="J31" s="159"/>
      <c r="K31" s="159"/>
      <c r="L31" s="159"/>
      <c r="M31" s="167" t="str">
        <f t="shared" si="0"/>
        <v>29. Commercial Support Program Manual-Revised Version 5 (Updated May 2003)</v>
      </c>
    </row>
    <row r="32" spans="1:13" ht="61" thickBot="1" x14ac:dyDescent="0.2">
      <c r="A32" s="309">
        <v>30</v>
      </c>
      <c r="B32" s="310" t="s">
        <v>146</v>
      </c>
      <c r="C32" s="310" t="s">
        <v>147</v>
      </c>
      <c r="D32" s="310" t="s">
        <v>148</v>
      </c>
      <c r="E32" s="310">
        <v>2004</v>
      </c>
      <c r="F32" s="162"/>
      <c r="G32" s="162"/>
      <c r="H32" s="162"/>
      <c r="I32" s="162"/>
      <c r="J32" s="162"/>
      <c r="K32" s="162"/>
      <c r="L32" s="162"/>
      <c r="M32" s="168" t="str">
        <f t="shared" si="0"/>
        <v xml:space="preserve">30. Communications - A communication profile that incorporates, PA Public Address system, E -mail, Mobile / Land line telecommunications, Facsimile, PDA, Pager, Hand held Radios ensures a redundant multi layered capability for both day to day and incident / event coordination and management,  </v>
      </c>
    </row>
    <row r="33" spans="1:13" ht="181" thickBot="1" x14ac:dyDescent="0.2">
      <c r="A33" s="309">
        <v>31</v>
      </c>
      <c r="B33" s="310" t="s">
        <v>401</v>
      </c>
      <c r="C33" s="310" t="s">
        <v>149</v>
      </c>
      <c r="D33" s="310" t="s">
        <v>150</v>
      </c>
      <c r="E33" s="312">
        <v>39356</v>
      </c>
      <c r="F33" s="159"/>
      <c r="G33" s="159"/>
      <c r="H33" s="159"/>
      <c r="I33" s="159"/>
      <c r="J33" s="159"/>
      <c r="K33" s="159"/>
      <c r="L33" s="159"/>
      <c r="M33" s="167" t="str">
        <f t="shared" si="0"/>
        <v>31. Communications Media Policy</v>
      </c>
    </row>
    <row r="34" spans="1:13" ht="49" thickBot="1" x14ac:dyDescent="0.2">
      <c r="A34" s="309">
        <v>32</v>
      </c>
      <c r="B34" s="310" t="s">
        <v>0</v>
      </c>
      <c r="C34" s="310" t="s">
        <v>151</v>
      </c>
      <c r="D34" s="310"/>
      <c r="E34" s="310"/>
      <c r="F34" s="162"/>
      <c r="G34" s="162"/>
      <c r="H34" s="162"/>
      <c r="I34" s="162"/>
      <c r="J34" s="162"/>
      <c r="K34" s="162"/>
      <c r="L34" s="162"/>
      <c r="M34" s="168" t="str">
        <f t="shared" si="0"/>
        <v xml:space="preserve">32. Competency based assessment of security staff, Training Needs Analysis for all personnel Contingency Plans for maintaining operations (IT systems, industrial unrest, communications systems etc)  </v>
      </c>
    </row>
    <row r="35" spans="1:13" ht="14" thickBot="1" x14ac:dyDescent="0.2">
      <c r="A35" s="309">
        <v>33</v>
      </c>
      <c r="B35" s="310" t="s">
        <v>866</v>
      </c>
      <c r="C35" s="310" t="s">
        <v>151</v>
      </c>
      <c r="D35" s="310"/>
      <c r="E35" s="310"/>
      <c r="F35" s="159"/>
      <c r="G35" s="159"/>
      <c r="H35" s="159"/>
      <c r="I35" s="159"/>
      <c r="J35" s="159"/>
      <c r="K35" s="159"/>
      <c r="L35" s="159"/>
      <c r="M35" s="167" t="str">
        <f t="shared" si="0"/>
        <v>33. Competency requirements and training</v>
      </c>
    </row>
    <row r="36" spans="1:13" ht="61" thickBot="1" x14ac:dyDescent="0.2">
      <c r="A36" s="309">
        <v>34</v>
      </c>
      <c r="B36" s="310" t="s">
        <v>402</v>
      </c>
      <c r="C36" s="310" t="s">
        <v>102</v>
      </c>
      <c r="D36" s="310" t="s">
        <v>103</v>
      </c>
      <c r="E36" s="313">
        <v>2002</v>
      </c>
      <c r="F36" s="162"/>
      <c r="G36" s="162"/>
      <c r="H36" s="162"/>
      <c r="I36" s="162"/>
      <c r="J36" s="162"/>
      <c r="K36" s="162"/>
      <c r="L36" s="162"/>
      <c r="M36" s="168" t="str">
        <f t="shared" si="0"/>
        <v>34. Construction Project Management Procedure</v>
      </c>
    </row>
    <row r="37" spans="1:13" ht="157" thickBot="1" x14ac:dyDescent="0.2">
      <c r="A37" s="309">
        <v>35</v>
      </c>
      <c r="B37" s="310" t="s">
        <v>152</v>
      </c>
      <c r="C37" s="310" t="s">
        <v>153</v>
      </c>
      <c r="D37" s="310" t="s">
        <v>154</v>
      </c>
      <c r="E37" s="312" t="s">
        <v>155</v>
      </c>
      <c r="F37" s="159"/>
      <c r="G37" s="159"/>
      <c r="H37" s="159"/>
      <c r="I37" s="159"/>
      <c r="J37" s="159"/>
      <c r="K37" s="159"/>
      <c r="L37" s="159"/>
      <c r="M37" s="167" t="str">
        <f t="shared" si="0"/>
        <v xml:space="preserve">35. Contractor Management - vetting of contractor employees and competence incorporated into contract framework including key performance indicators - KPI's and associated abatements </v>
      </c>
    </row>
    <row r="38" spans="1:13" ht="14" thickBot="1" x14ac:dyDescent="0.2">
      <c r="A38" s="309">
        <v>36</v>
      </c>
      <c r="B38" s="310" t="s">
        <v>50</v>
      </c>
      <c r="C38" s="310" t="s">
        <v>156</v>
      </c>
      <c r="D38" s="310"/>
      <c r="E38" s="310"/>
      <c r="F38" s="162"/>
      <c r="G38" s="162"/>
      <c r="H38" s="162"/>
      <c r="I38" s="162"/>
      <c r="J38" s="162"/>
      <c r="K38" s="162"/>
      <c r="L38" s="162"/>
      <c r="M38" s="168" t="str">
        <f t="shared" si="0"/>
        <v xml:space="preserve">36. Crisis counselling and peer support systems </v>
      </c>
    </row>
    <row r="39" spans="1:13" ht="14" thickBot="1" x14ac:dyDescent="0.2">
      <c r="A39" s="309">
        <v>37</v>
      </c>
      <c r="B39" s="310" t="s">
        <v>404</v>
      </c>
      <c r="C39" s="310"/>
      <c r="D39" s="310"/>
      <c r="E39" s="310"/>
      <c r="F39" s="159"/>
      <c r="G39" s="159"/>
      <c r="H39" s="159"/>
      <c r="I39" s="159"/>
      <c r="J39" s="159"/>
      <c r="K39" s="159"/>
      <c r="L39" s="159"/>
      <c r="M39" s="167" t="str">
        <f t="shared" si="0"/>
        <v>37. Critical task Identification and analysis</v>
      </c>
    </row>
    <row r="40" spans="1:13" ht="14" thickBot="1" x14ac:dyDescent="0.2">
      <c r="A40" s="309">
        <v>38</v>
      </c>
      <c r="B40" s="310" t="s">
        <v>131</v>
      </c>
      <c r="C40" s="310"/>
      <c r="D40" s="310"/>
      <c r="E40" s="310"/>
      <c r="F40" s="162"/>
      <c r="G40" s="162"/>
      <c r="H40" s="162"/>
      <c r="I40" s="162"/>
      <c r="J40" s="162"/>
      <c r="K40" s="162"/>
      <c r="L40" s="162"/>
      <c r="M40" s="168" t="str">
        <f t="shared" si="0"/>
        <v>38. Defence Budget Guide (internet)</v>
      </c>
    </row>
    <row r="41" spans="1:13" ht="14" thickBot="1" x14ac:dyDescent="0.2">
      <c r="A41" s="309">
        <v>39</v>
      </c>
      <c r="B41" s="310" t="s">
        <v>157</v>
      </c>
      <c r="C41" s="310" t="s">
        <v>158</v>
      </c>
      <c r="D41" s="310"/>
      <c r="E41" s="310"/>
      <c r="F41" s="159"/>
      <c r="G41" s="159"/>
      <c r="H41" s="159"/>
      <c r="I41" s="159"/>
      <c r="J41" s="159"/>
      <c r="K41" s="159"/>
      <c r="L41" s="159"/>
      <c r="M41" s="167" t="str">
        <f t="shared" si="0"/>
        <v>39. Defence Capability Development Manual 2006</v>
      </c>
    </row>
    <row r="42" spans="1:13" ht="14" thickBot="1" x14ac:dyDescent="0.2">
      <c r="A42" s="309">
        <v>40</v>
      </c>
      <c r="B42" s="310" t="s">
        <v>159</v>
      </c>
      <c r="C42" s="310" t="s">
        <v>160</v>
      </c>
      <c r="D42" s="310"/>
      <c r="E42" s="310"/>
      <c r="F42" s="162"/>
      <c r="G42" s="162"/>
      <c r="H42" s="162"/>
      <c r="I42" s="162"/>
      <c r="J42" s="162"/>
      <c r="K42" s="162"/>
      <c r="L42" s="162"/>
      <c r="M42" s="168" t="str">
        <f t="shared" si="0"/>
        <v>40. Defence Costing Manual</v>
      </c>
    </row>
    <row r="43" spans="1:13" ht="14" thickBot="1" x14ac:dyDescent="0.2">
      <c r="A43" s="309">
        <v>41</v>
      </c>
      <c r="B43" s="310" t="s">
        <v>161</v>
      </c>
      <c r="C43" s="310" t="s">
        <v>162</v>
      </c>
      <c r="D43" s="310"/>
      <c r="E43" s="310"/>
      <c r="F43" s="159"/>
      <c r="G43" s="159"/>
      <c r="H43" s="159"/>
      <c r="I43" s="159"/>
      <c r="J43" s="159"/>
      <c r="K43" s="159"/>
      <c r="L43" s="159"/>
      <c r="M43" s="167" t="str">
        <f t="shared" si="0"/>
        <v>41. Defence Explosive Ordnance Publications</v>
      </c>
    </row>
    <row r="44" spans="1:13" ht="14" thickBot="1" x14ac:dyDescent="0.2">
      <c r="A44" s="309">
        <v>42</v>
      </c>
      <c r="B44" s="310" t="s">
        <v>163</v>
      </c>
      <c r="C44" s="310" t="s">
        <v>164</v>
      </c>
      <c r="D44" s="310"/>
      <c r="E44" s="310"/>
      <c r="F44" s="162"/>
      <c r="G44" s="162"/>
      <c r="H44" s="162"/>
      <c r="I44" s="162"/>
      <c r="J44" s="162"/>
      <c r="K44" s="162"/>
      <c r="L44" s="162"/>
      <c r="M44" s="168" t="str">
        <f t="shared" si="0"/>
        <v>42. Defence Fringe Benefits Tax Manual</v>
      </c>
    </row>
    <row r="45" spans="1:13" ht="14" thickBot="1" x14ac:dyDescent="0.2">
      <c r="A45" s="309">
        <v>43</v>
      </c>
      <c r="B45" s="310" t="s">
        <v>165</v>
      </c>
      <c r="C45" s="310" t="s">
        <v>166</v>
      </c>
      <c r="D45" s="310"/>
      <c r="E45" s="310"/>
      <c r="F45" s="159"/>
      <c r="G45" s="159"/>
      <c r="H45" s="159"/>
      <c r="I45" s="159"/>
      <c r="J45" s="159"/>
      <c r="K45" s="159"/>
      <c r="L45" s="159"/>
      <c r="M45" s="167" t="str">
        <f t="shared" si="0"/>
        <v>43. Defence Goods and Services Tax Manual</v>
      </c>
    </row>
    <row r="46" spans="1:13" ht="37" thickBot="1" x14ac:dyDescent="0.2">
      <c r="A46" s="309">
        <v>44</v>
      </c>
      <c r="B46" s="310" t="s">
        <v>167</v>
      </c>
      <c r="C46" s="310" t="s">
        <v>100</v>
      </c>
      <c r="D46" s="310" t="s">
        <v>101</v>
      </c>
      <c r="E46" s="310">
        <v>36342</v>
      </c>
      <c r="F46" s="162"/>
      <c r="G46" s="162"/>
      <c r="H46" s="162"/>
      <c r="I46" s="162"/>
      <c r="J46" s="162"/>
      <c r="K46" s="162"/>
      <c r="L46" s="162"/>
      <c r="M46" s="168" t="str">
        <f t="shared" si="0"/>
        <v>44. Defence ID and Access Control</v>
      </c>
    </row>
    <row r="47" spans="1:13" ht="14" thickBot="1" x14ac:dyDescent="0.2">
      <c r="A47" s="309">
        <v>45</v>
      </c>
      <c r="B47" s="310" t="s">
        <v>168</v>
      </c>
      <c r="C47" s="310" t="s">
        <v>169</v>
      </c>
      <c r="D47" s="310"/>
      <c r="E47" s="310"/>
      <c r="F47" s="159"/>
      <c r="G47" s="159"/>
      <c r="H47" s="159"/>
      <c r="I47" s="159"/>
      <c r="J47" s="159"/>
      <c r="K47" s="159"/>
      <c r="L47" s="159"/>
      <c r="M47" s="167" t="str">
        <f t="shared" si="0"/>
        <v>45. Defence Intellectual Property Manual</v>
      </c>
    </row>
    <row r="48" spans="1:13" ht="14" thickBot="1" x14ac:dyDescent="0.2">
      <c r="A48" s="309">
        <v>46</v>
      </c>
      <c r="B48" s="310" t="s">
        <v>170</v>
      </c>
      <c r="C48" s="310" t="s">
        <v>171</v>
      </c>
      <c r="D48" s="310"/>
      <c r="E48" s="310"/>
      <c r="F48" s="162"/>
      <c r="G48" s="162"/>
      <c r="H48" s="162"/>
      <c r="I48" s="162"/>
      <c r="J48" s="162"/>
      <c r="K48" s="162"/>
      <c r="L48" s="162"/>
      <c r="M48" s="168" t="str">
        <f t="shared" si="0"/>
        <v>46. Defence International Engagement Manual</v>
      </c>
    </row>
    <row r="49" spans="1:13" ht="14" thickBot="1" x14ac:dyDescent="0.2">
      <c r="A49" s="309">
        <v>47</v>
      </c>
      <c r="B49" s="310" t="s">
        <v>172</v>
      </c>
      <c r="C49" s="310" t="s">
        <v>173</v>
      </c>
      <c r="D49" s="310"/>
      <c r="E49" s="310"/>
      <c r="F49" s="159"/>
      <c r="G49" s="159"/>
      <c r="H49" s="159"/>
      <c r="I49" s="159"/>
      <c r="J49" s="159"/>
      <c r="K49" s="159"/>
      <c r="L49" s="159"/>
      <c r="M49" s="167" t="str">
        <f t="shared" si="0"/>
        <v>47. Defence Materiel Standardisation Manual</v>
      </c>
    </row>
    <row r="50" spans="1:13" ht="14" thickBot="1" x14ac:dyDescent="0.2">
      <c r="A50" s="309">
        <v>48</v>
      </c>
      <c r="B50" s="310" t="s">
        <v>174</v>
      </c>
      <c r="C50" s="310"/>
      <c r="D50" s="310"/>
      <c r="E50" s="310">
        <v>2007</v>
      </c>
      <c r="F50" s="162"/>
      <c r="G50" s="162"/>
      <c r="H50" s="162"/>
      <c r="I50" s="162"/>
      <c r="J50" s="162"/>
      <c r="K50" s="162"/>
      <c r="L50" s="162"/>
      <c r="M50" s="168" t="str">
        <f t="shared" si="0"/>
        <v>48. Defence OHS Strategy 2007 - 2012</v>
      </c>
    </row>
    <row r="51" spans="1:13" ht="14" thickBot="1" x14ac:dyDescent="0.2">
      <c r="A51" s="309">
        <v>49</v>
      </c>
      <c r="B51" s="310" t="s">
        <v>175</v>
      </c>
      <c r="C51" s="310" t="s">
        <v>176</v>
      </c>
      <c r="D51" s="310"/>
      <c r="E51" s="310">
        <v>38504</v>
      </c>
      <c r="F51" s="507"/>
      <c r="G51" s="507"/>
      <c r="H51" s="507"/>
      <c r="I51" s="507"/>
      <c r="J51" s="507"/>
      <c r="K51" s="507"/>
      <c r="L51" s="507"/>
      <c r="M51" s="501" t="str">
        <f t="shared" si="0"/>
        <v>49. Defence OHSMS</v>
      </c>
    </row>
    <row r="52" spans="1:13" ht="25" thickBot="1" x14ac:dyDescent="0.2">
      <c r="A52" s="309">
        <v>50</v>
      </c>
      <c r="B52" s="310" t="s">
        <v>177</v>
      </c>
      <c r="C52" s="310" t="s">
        <v>178</v>
      </c>
      <c r="D52" s="310"/>
      <c r="E52" s="310"/>
      <c r="F52" s="508"/>
      <c r="G52" s="508"/>
      <c r="H52" s="508"/>
      <c r="I52" s="508"/>
      <c r="J52" s="508"/>
      <c r="K52" s="508"/>
      <c r="L52" s="508"/>
      <c r="M52" s="502" t="str">
        <f t="shared" si="0"/>
        <v>50. Defence Operations Manual-Safety Principles for the Handling of Explosives Ordnance</v>
      </c>
    </row>
    <row r="53" spans="1:13" ht="25" thickBot="1" x14ac:dyDescent="0.2">
      <c r="A53" s="309">
        <v>51</v>
      </c>
      <c r="B53" s="310" t="s">
        <v>179</v>
      </c>
      <c r="C53" s="310" t="s">
        <v>180</v>
      </c>
      <c r="D53" s="310"/>
      <c r="E53" s="310"/>
      <c r="F53" s="508"/>
      <c r="G53" s="508"/>
      <c r="H53" s="508"/>
      <c r="I53" s="508"/>
      <c r="J53" s="508"/>
      <c r="K53" s="508"/>
      <c r="L53" s="508"/>
      <c r="M53" s="502" t="str">
        <f t="shared" si="0"/>
        <v>51. Defence Operations Manual-Visits to Australia by Nuclear-Powered Warships</v>
      </c>
    </row>
    <row r="54" spans="1:13" ht="14" thickBot="1" x14ac:dyDescent="0.2">
      <c r="A54" s="309">
        <v>52</v>
      </c>
      <c r="B54" s="310" t="s">
        <v>181</v>
      </c>
      <c r="C54" s="310" t="s">
        <v>182</v>
      </c>
      <c r="D54" s="310"/>
      <c r="E54" s="310"/>
      <c r="F54" s="508"/>
      <c r="G54" s="508"/>
      <c r="H54" s="508"/>
      <c r="I54" s="508"/>
      <c r="J54" s="508"/>
      <c r="K54" s="508"/>
      <c r="L54" s="508"/>
      <c r="M54" s="502" t="str">
        <f t="shared" si="0"/>
        <v>52. Defence Procurement Policy Manual</v>
      </c>
    </row>
    <row r="55" spans="1:13" ht="25" thickBot="1" x14ac:dyDescent="0.2">
      <c r="A55" s="309">
        <v>53</v>
      </c>
      <c r="B55" s="310" t="s">
        <v>183</v>
      </c>
      <c r="C55" s="310"/>
      <c r="D55" s="310" t="s">
        <v>184</v>
      </c>
      <c r="E55" s="310">
        <v>2006</v>
      </c>
      <c r="F55" s="508"/>
      <c r="G55" s="508"/>
      <c r="H55" s="508"/>
      <c r="I55" s="508"/>
      <c r="J55" s="508"/>
      <c r="K55" s="508"/>
      <c r="L55" s="508"/>
      <c r="M55" s="502" t="str">
        <f t="shared" si="0"/>
        <v>53. Defence Procurement Policy Manual (DPPM) Version 6.0 Update 6.4</v>
      </c>
    </row>
    <row r="56" spans="1:13" ht="37" thickBot="1" x14ac:dyDescent="0.2">
      <c r="A56" s="309">
        <v>54</v>
      </c>
      <c r="B56" s="310" t="s">
        <v>185</v>
      </c>
      <c r="C56" s="310" t="s">
        <v>186</v>
      </c>
      <c r="D56" s="310"/>
      <c r="E56" s="310"/>
      <c r="F56" s="508"/>
      <c r="G56" s="508"/>
      <c r="H56" s="508"/>
      <c r="I56" s="508"/>
      <c r="J56" s="508"/>
      <c r="K56" s="508"/>
      <c r="L56" s="508"/>
      <c r="M56" s="502" t="str">
        <f t="shared" si="0"/>
        <v>54. Defence Purchasing Card, Defence Travel Card Administration and Card Management System Manual</v>
      </c>
    </row>
    <row r="57" spans="1:13" ht="49" thickBot="1" x14ac:dyDescent="0.2">
      <c r="A57" s="309">
        <v>55</v>
      </c>
      <c r="B57" s="310" t="s">
        <v>187</v>
      </c>
      <c r="C57" s="310" t="s">
        <v>188</v>
      </c>
      <c r="D57" s="310" t="s">
        <v>189</v>
      </c>
      <c r="E57" s="310">
        <v>37438</v>
      </c>
      <c r="F57" s="509"/>
      <c r="G57" s="509"/>
      <c r="H57" s="509"/>
      <c r="I57" s="509"/>
      <c r="J57" s="509"/>
      <c r="K57" s="509"/>
      <c r="L57" s="509"/>
      <c r="M57" s="503" t="str">
        <f t="shared" si="0"/>
        <v>55. Defence records Management Policy Manual</v>
      </c>
    </row>
    <row r="58" spans="1:13" ht="12.75" customHeight="1" thickBot="1" x14ac:dyDescent="0.2">
      <c r="A58" s="309">
        <v>56</v>
      </c>
      <c r="B58" s="310" t="s">
        <v>190</v>
      </c>
      <c r="C58" s="310" t="s">
        <v>191</v>
      </c>
      <c r="D58" s="310"/>
      <c r="E58" s="310"/>
      <c r="F58" s="504"/>
      <c r="G58" s="504"/>
      <c r="H58" s="504"/>
      <c r="I58" s="504"/>
      <c r="J58" s="504"/>
      <c r="K58" s="504"/>
      <c r="L58" s="504"/>
      <c r="M58" s="169" t="str">
        <f t="shared" si="0"/>
        <v xml:space="preserve">56. Defence Records Management Policy Manual  </v>
      </c>
    </row>
    <row r="59" spans="1:13" ht="14" thickBot="1" x14ac:dyDescent="0.2">
      <c r="A59" s="309">
        <v>57</v>
      </c>
      <c r="B59" s="310" t="s">
        <v>192</v>
      </c>
      <c r="C59" s="310" t="s">
        <v>193</v>
      </c>
      <c r="D59" s="310"/>
      <c r="E59" s="310"/>
      <c r="F59" s="505"/>
      <c r="G59" s="505"/>
      <c r="H59" s="505"/>
      <c r="I59" s="505"/>
      <c r="J59" s="505"/>
      <c r="K59" s="505"/>
      <c r="L59" s="505"/>
      <c r="M59" s="170" t="str">
        <f t="shared" si="0"/>
        <v>57. Defence Road Transport Instructions</v>
      </c>
    </row>
    <row r="60" spans="1:13" ht="37" thickBot="1" x14ac:dyDescent="0.2">
      <c r="A60" s="309">
        <v>58</v>
      </c>
      <c r="B60" s="310" t="s">
        <v>194</v>
      </c>
      <c r="C60" s="310" t="s">
        <v>195</v>
      </c>
      <c r="D60" s="310" t="s">
        <v>196</v>
      </c>
      <c r="E60" s="310">
        <v>2002</v>
      </c>
      <c r="F60" s="505"/>
      <c r="G60" s="505"/>
      <c r="H60" s="505"/>
      <c r="I60" s="505"/>
      <c r="J60" s="505"/>
      <c r="K60" s="505"/>
      <c r="L60" s="505"/>
      <c r="M60" s="170" t="str">
        <f t="shared" si="0"/>
        <v>58. Defence Safety Manual</v>
      </c>
    </row>
    <row r="61" spans="1:13" ht="37" thickBot="1" x14ac:dyDescent="0.2">
      <c r="A61" s="309">
        <v>59</v>
      </c>
      <c r="B61" s="310" t="s">
        <v>197</v>
      </c>
      <c r="C61" s="310" t="s">
        <v>198</v>
      </c>
      <c r="D61" s="310"/>
      <c r="E61" s="310"/>
      <c r="F61" s="505"/>
      <c r="G61" s="505"/>
      <c r="H61" s="505"/>
      <c r="I61" s="505"/>
      <c r="J61" s="505"/>
      <c r="K61" s="505"/>
      <c r="L61" s="505"/>
      <c r="M61" s="170" t="str">
        <f t="shared" si="0"/>
        <v>59. Defence Safety Manual-Aircraft Accident Occupational Health and Safety</v>
      </c>
    </row>
    <row r="62" spans="1:13" ht="37" thickBot="1" x14ac:dyDescent="0.2">
      <c r="A62" s="309">
        <v>60</v>
      </c>
      <c r="B62" s="310" t="s">
        <v>199</v>
      </c>
      <c r="C62" s="310" t="s">
        <v>200</v>
      </c>
      <c r="D62" s="310"/>
      <c r="E62" s="310"/>
      <c r="F62" s="505"/>
      <c r="G62" s="505"/>
      <c r="H62" s="505"/>
      <c r="I62" s="505"/>
      <c r="J62" s="505"/>
      <c r="K62" s="505"/>
      <c r="L62" s="505"/>
      <c r="M62" s="170" t="str">
        <f t="shared" si="0"/>
        <v>60. Defence Safety Manual-Defence Aviation Safety Manual</v>
      </c>
    </row>
    <row r="63" spans="1:13" ht="25" thickBot="1" x14ac:dyDescent="0.2">
      <c r="A63" s="309">
        <v>61</v>
      </c>
      <c r="B63" s="310" t="s">
        <v>201</v>
      </c>
      <c r="C63" s="310" t="s">
        <v>202</v>
      </c>
      <c r="D63" s="310"/>
      <c r="E63" s="310"/>
      <c r="F63" s="505"/>
      <c r="G63" s="505"/>
      <c r="H63" s="505"/>
      <c r="I63" s="505"/>
      <c r="J63" s="505"/>
      <c r="K63" s="505"/>
      <c r="L63" s="505"/>
      <c r="M63" s="170" t="str">
        <f t="shared" si="0"/>
        <v>61. Defence Safety Manual-General</v>
      </c>
    </row>
    <row r="64" spans="1:13" ht="25" thickBot="1" x14ac:dyDescent="0.2">
      <c r="A64" s="309">
        <v>62</v>
      </c>
      <c r="B64" s="310" t="s">
        <v>203</v>
      </c>
      <c r="C64" s="310" t="s">
        <v>204</v>
      </c>
      <c r="D64" s="310"/>
      <c r="E64" s="310"/>
      <c r="F64" s="506"/>
      <c r="G64" s="506"/>
      <c r="H64" s="506"/>
      <c r="I64" s="506"/>
      <c r="J64" s="506"/>
      <c r="K64" s="506"/>
      <c r="L64" s="506"/>
      <c r="M64" s="171" t="str">
        <f t="shared" si="0"/>
        <v>62. Defence Safety Manual-Military</v>
      </c>
    </row>
    <row r="65" spans="1:13" ht="14" thickBot="1" x14ac:dyDescent="0.2">
      <c r="A65" s="309">
        <v>63</v>
      </c>
      <c r="B65" s="310" t="s">
        <v>205</v>
      </c>
      <c r="C65" s="310" t="s">
        <v>206</v>
      </c>
      <c r="D65" s="310"/>
      <c r="E65" s="310"/>
      <c r="F65" s="159"/>
      <c r="G65" s="159"/>
      <c r="H65" s="159"/>
      <c r="I65" s="159"/>
      <c r="J65" s="159"/>
      <c r="K65" s="159"/>
      <c r="L65" s="159"/>
      <c r="M65" s="167" t="str">
        <f t="shared" si="0"/>
        <v>63. Defence Security Manual</v>
      </c>
    </row>
    <row r="66" spans="1:13" ht="61" thickBot="1" x14ac:dyDescent="0.2">
      <c r="A66" s="309">
        <v>64</v>
      </c>
      <c r="B66" s="310" t="s">
        <v>207</v>
      </c>
      <c r="C66" s="310" t="s">
        <v>341</v>
      </c>
      <c r="D66" s="310" t="s">
        <v>208</v>
      </c>
      <c r="E66" s="310">
        <v>39600</v>
      </c>
      <c r="F66" s="162"/>
      <c r="G66" s="162"/>
      <c r="H66" s="162"/>
      <c r="I66" s="162"/>
      <c r="J66" s="162"/>
      <c r="K66" s="162"/>
      <c r="L66" s="162"/>
      <c r="M66" s="168" t="str">
        <f t="shared" si="0"/>
        <v>64. Defence Supply Chain Management</v>
      </c>
    </row>
    <row r="67" spans="1:13" ht="14" thickBot="1" x14ac:dyDescent="0.2">
      <c r="A67" s="309">
        <v>65</v>
      </c>
      <c r="B67" s="310" t="s">
        <v>209</v>
      </c>
      <c r="C67" s="310" t="s">
        <v>210</v>
      </c>
      <c r="D67" s="310"/>
      <c r="E67" s="310"/>
      <c r="F67" s="159"/>
      <c r="G67" s="159"/>
      <c r="H67" s="159"/>
      <c r="I67" s="159"/>
      <c r="J67" s="159"/>
      <c r="K67" s="159"/>
      <c r="L67" s="159"/>
      <c r="M67" s="167" t="str">
        <f t="shared" si="0"/>
        <v>65. Defence Supply Chain Manual</v>
      </c>
    </row>
    <row r="68" spans="1:13" ht="14" thickBot="1" x14ac:dyDescent="0.2">
      <c r="A68" s="309">
        <v>66</v>
      </c>
      <c r="B68" s="310" t="s">
        <v>211</v>
      </c>
      <c r="C68" s="310" t="s">
        <v>212</v>
      </c>
      <c r="D68" s="310"/>
      <c r="E68" s="310"/>
      <c r="F68" s="162"/>
      <c r="G68" s="162"/>
      <c r="H68" s="162"/>
      <c r="I68" s="162"/>
      <c r="J68" s="162"/>
      <c r="K68" s="162"/>
      <c r="L68" s="162"/>
      <c r="M68" s="168" t="str">
        <f t="shared" ref="M68:M81" si="1">A68&amp;". "&amp;B68</f>
        <v>66. Defence Workplace Relations Manual</v>
      </c>
    </row>
    <row r="69" spans="1:13" ht="37" thickBot="1" x14ac:dyDescent="0.2">
      <c r="A69" s="309">
        <v>67</v>
      </c>
      <c r="B69" s="310" t="s">
        <v>405</v>
      </c>
      <c r="C69" s="310" t="s">
        <v>213</v>
      </c>
      <c r="D69" s="310"/>
      <c r="E69" s="310"/>
      <c r="F69" s="159"/>
      <c r="G69" s="159"/>
      <c r="H69" s="159"/>
      <c r="I69" s="159"/>
      <c r="J69" s="159"/>
      <c r="K69" s="159"/>
      <c r="L69" s="159"/>
      <c r="M69" s="167" t="str">
        <f t="shared" si="1"/>
        <v>67. Document control / Register</v>
      </c>
    </row>
    <row r="70" spans="1:13" ht="61" thickBot="1" x14ac:dyDescent="0.2">
      <c r="A70" s="309">
        <v>68</v>
      </c>
      <c r="B70" s="310" t="s">
        <v>214</v>
      </c>
      <c r="C70" s="310" t="s">
        <v>102</v>
      </c>
      <c r="D70" s="310" t="s">
        <v>103</v>
      </c>
      <c r="E70" s="310">
        <v>2007</v>
      </c>
      <c r="F70" s="162"/>
      <c r="G70" s="162"/>
      <c r="H70" s="162"/>
      <c r="I70" s="162"/>
      <c r="J70" s="162"/>
      <c r="K70" s="162"/>
      <c r="L70" s="162"/>
      <c r="M70" s="168" t="str">
        <f t="shared" si="1"/>
        <v xml:space="preserve">68. Doors, locks, - doors located at logical demarcation points with consideration of building codes and fire regulations where door override, break glass and push button release options do not compromise security integrity, </v>
      </c>
    </row>
    <row r="71" spans="1:13" ht="25" thickBot="1" x14ac:dyDescent="0.2">
      <c r="A71" s="309">
        <v>69</v>
      </c>
      <c r="B71" s="310" t="s">
        <v>859</v>
      </c>
      <c r="C71" s="310" t="s">
        <v>215</v>
      </c>
      <c r="D71" s="310"/>
      <c r="E71" s="310"/>
      <c r="F71" s="159"/>
      <c r="G71" s="159"/>
      <c r="H71" s="159"/>
      <c r="I71" s="159"/>
      <c r="J71" s="159"/>
      <c r="K71" s="159"/>
      <c r="L71" s="159"/>
      <c r="M71" s="167" t="str">
        <f t="shared" si="1"/>
        <v xml:space="preserve">69. Electronic Access Control System </v>
      </c>
    </row>
    <row r="72" spans="1:13" ht="157" thickBot="1" x14ac:dyDescent="0.2">
      <c r="A72" s="309">
        <v>70</v>
      </c>
      <c r="B72" s="310" t="s">
        <v>406</v>
      </c>
      <c r="C72" s="310" t="s">
        <v>216</v>
      </c>
      <c r="D72" s="310"/>
      <c r="E72" s="310"/>
      <c r="F72" s="162"/>
      <c r="G72" s="162"/>
      <c r="H72" s="162"/>
      <c r="I72" s="162"/>
      <c r="J72" s="162"/>
      <c r="K72" s="162"/>
      <c r="L72" s="162"/>
      <c r="M72" s="168" t="str">
        <f t="shared" si="1"/>
        <v>70. Emergency Management and Response</v>
      </c>
    </row>
    <row r="73" spans="1:13" ht="14" thickBot="1" x14ac:dyDescent="0.2">
      <c r="A73" s="309">
        <v>71</v>
      </c>
      <c r="B73" s="310" t="s">
        <v>407</v>
      </c>
      <c r="C73" s="310"/>
      <c r="D73" s="310"/>
      <c r="E73" s="310"/>
      <c r="F73" s="159"/>
      <c r="G73" s="159"/>
      <c r="H73" s="159"/>
      <c r="I73" s="159"/>
      <c r="J73" s="159"/>
      <c r="K73" s="159"/>
      <c r="L73" s="159"/>
      <c r="M73" s="167" t="str">
        <f t="shared" si="1"/>
        <v>71. Emergency Response training matrix</v>
      </c>
    </row>
    <row r="74" spans="1:13" ht="37" thickBot="1" x14ac:dyDescent="0.2">
      <c r="A74" s="309">
        <v>72</v>
      </c>
      <c r="B74" s="310" t="s">
        <v>448</v>
      </c>
      <c r="C74" s="310" t="s">
        <v>448</v>
      </c>
      <c r="D74" s="310"/>
      <c r="E74" s="310"/>
      <c r="F74" s="162"/>
      <c r="G74" s="162"/>
      <c r="H74" s="162"/>
      <c r="I74" s="162"/>
      <c r="J74" s="162"/>
      <c r="K74" s="162"/>
      <c r="L74" s="162"/>
      <c r="M74" s="168" t="str">
        <f t="shared" si="1"/>
        <v>72. Employee Assistance Program</v>
      </c>
    </row>
    <row r="75" spans="1:13" ht="25" thickBot="1" x14ac:dyDescent="0.2">
      <c r="A75" s="309">
        <v>73</v>
      </c>
      <c r="B75" s="310" t="s">
        <v>45</v>
      </c>
      <c r="C75" s="310" t="s">
        <v>217</v>
      </c>
      <c r="D75" s="310"/>
      <c r="E75" s="310"/>
      <c r="F75" s="159"/>
      <c r="G75" s="159"/>
      <c r="H75" s="159"/>
      <c r="I75" s="159"/>
      <c r="J75" s="159"/>
      <c r="K75" s="159"/>
      <c r="L75" s="159"/>
      <c r="M75" s="167" t="str">
        <f t="shared" si="1"/>
        <v xml:space="preserve">73. Engineering and repair management </v>
      </c>
    </row>
    <row r="76" spans="1:13" ht="73" thickBot="1" x14ac:dyDescent="0.2">
      <c r="A76" s="309">
        <v>74</v>
      </c>
      <c r="B76" s="310" t="s">
        <v>408</v>
      </c>
      <c r="C76" s="310" t="s">
        <v>218</v>
      </c>
      <c r="D76" s="310"/>
      <c r="E76" s="310"/>
      <c r="F76" s="162"/>
      <c r="G76" s="162"/>
      <c r="H76" s="162"/>
      <c r="I76" s="162"/>
      <c r="J76" s="162"/>
      <c r="K76" s="162"/>
      <c r="L76" s="162"/>
      <c r="M76" s="168" t="str">
        <f t="shared" si="1"/>
        <v>74. Engineering Standards Manual.</v>
      </c>
    </row>
    <row r="77" spans="1:13" ht="49" thickBot="1" x14ac:dyDescent="0.2">
      <c r="A77" s="309">
        <v>75</v>
      </c>
      <c r="B77" s="310" t="s">
        <v>409</v>
      </c>
      <c r="C77" s="310" t="s">
        <v>219</v>
      </c>
      <c r="D77" s="310"/>
      <c r="E77" s="310"/>
      <c r="F77" s="159"/>
      <c r="G77" s="159"/>
      <c r="H77" s="159"/>
      <c r="I77" s="159"/>
      <c r="J77" s="159"/>
      <c r="K77" s="159"/>
      <c r="L77" s="159"/>
      <c r="M77" s="167" t="str">
        <f t="shared" si="1"/>
        <v>75. Environmental Reporting</v>
      </c>
    </row>
    <row r="78" spans="1:13" ht="25" thickBot="1" x14ac:dyDescent="0.2">
      <c r="A78" s="309">
        <v>76</v>
      </c>
      <c r="B78" s="310" t="s">
        <v>220</v>
      </c>
      <c r="C78" s="310" t="s">
        <v>221</v>
      </c>
      <c r="D78" s="310"/>
      <c r="E78" s="310"/>
      <c r="F78" s="162"/>
      <c r="G78" s="162"/>
      <c r="H78" s="162"/>
      <c r="I78" s="162"/>
      <c r="J78" s="162"/>
      <c r="K78" s="162"/>
      <c r="L78" s="162"/>
      <c r="M78" s="168" t="str">
        <f t="shared" si="1"/>
        <v>76. Event Security</v>
      </c>
    </row>
    <row r="79" spans="1:13" ht="61" thickBot="1" x14ac:dyDescent="0.2">
      <c r="A79" s="309">
        <v>77</v>
      </c>
      <c r="B79" s="310" t="s">
        <v>222</v>
      </c>
      <c r="C79" s="310" t="s">
        <v>102</v>
      </c>
      <c r="D79" s="310" t="s">
        <v>103</v>
      </c>
      <c r="E79" s="310">
        <v>2007</v>
      </c>
      <c r="F79" s="159"/>
      <c r="G79" s="159"/>
      <c r="H79" s="159"/>
      <c r="I79" s="159"/>
      <c r="J79" s="159"/>
      <c r="K79" s="159"/>
      <c r="L79" s="159"/>
      <c r="M79" s="167" t="str">
        <f t="shared" si="1"/>
        <v xml:space="preserve">77. External – proximity to the building, perimeter - roadway design - curb design adjacent rather than fronting of the asset ( e.g. building )  strategically placed planter boxes and bollards in proximity to primary access points. Security Gatehouse access control points with boom gate and vehicle intrusion barriers. </v>
      </c>
    </row>
    <row r="80" spans="1:13" ht="133" thickBot="1" x14ac:dyDescent="0.2">
      <c r="A80" s="309">
        <v>78</v>
      </c>
      <c r="B80" s="310" t="s">
        <v>455</v>
      </c>
      <c r="C80" s="310" t="s">
        <v>223</v>
      </c>
      <c r="D80" s="311" t="s">
        <v>224</v>
      </c>
      <c r="E80" s="310">
        <v>2007</v>
      </c>
      <c r="F80" s="162"/>
      <c r="G80" s="162"/>
      <c r="H80" s="162"/>
      <c r="I80" s="162"/>
      <c r="J80" s="162"/>
      <c r="K80" s="162"/>
      <c r="L80" s="162"/>
      <c r="M80" s="168" t="str">
        <f t="shared" si="1"/>
        <v xml:space="preserve">78. External affairs and Media strategies </v>
      </c>
    </row>
    <row r="81" spans="1:13" ht="97" thickBot="1" x14ac:dyDescent="0.2">
      <c r="A81" s="309">
        <v>79</v>
      </c>
      <c r="B81" s="310" t="s">
        <v>1307</v>
      </c>
      <c r="C81" s="310" t="s">
        <v>225</v>
      </c>
      <c r="D81" s="310"/>
      <c r="E81" s="310"/>
      <c r="F81" s="159"/>
      <c r="G81" s="159"/>
      <c r="H81" s="159"/>
      <c r="I81" s="159"/>
      <c r="J81" s="159"/>
      <c r="K81" s="159"/>
      <c r="L81" s="159"/>
      <c r="M81" s="167" t="str">
        <f t="shared" si="1"/>
        <v>79. Facilities Management</v>
      </c>
    </row>
    <row r="82" spans="1:13" ht="14" thickBot="1" x14ac:dyDescent="0.2">
      <c r="A82" s="309">
        <v>80</v>
      </c>
      <c r="B82" s="310" t="s">
        <v>226</v>
      </c>
      <c r="C82" s="310" t="s">
        <v>227</v>
      </c>
      <c r="D82" s="310"/>
      <c r="E82" s="310"/>
      <c r="F82" s="159"/>
      <c r="G82" s="159"/>
      <c r="H82" s="159"/>
      <c r="I82" s="159"/>
      <c r="J82" s="159"/>
      <c r="K82" s="159"/>
      <c r="L82" s="159"/>
      <c r="M82" s="167" t="str">
        <f t="shared" ref="M82:M145" si="2">A82&amp;". "&amp;B82</f>
        <v>80. Financial Delegations Manual</v>
      </c>
    </row>
    <row r="83" spans="1:13" ht="37" thickBot="1" x14ac:dyDescent="0.2">
      <c r="A83" s="309">
        <v>81</v>
      </c>
      <c r="B83" s="310" t="s">
        <v>410</v>
      </c>
      <c r="C83" s="310" t="s">
        <v>228</v>
      </c>
      <c r="D83" s="310"/>
      <c r="E83" s="310"/>
      <c r="F83" s="162"/>
      <c r="G83" s="162"/>
      <c r="H83" s="162"/>
      <c r="I83" s="162"/>
      <c r="J83" s="162"/>
      <c r="K83" s="162"/>
      <c r="L83" s="162"/>
      <c r="M83" s="168" t="str">
        <f t="shared" si="2"/>
        <v>81. Fire Plans</v>
      </c>
    </row>
    <row r="84" spans="1:13" ht="49" thickBot="1" x14ac:dyDescent="0.2">
      <c r="A84" s="309">
        <v>82</v>
      </c>
      <c r="B84" s="310" t="s">
        <v>411</v>
      </c>
      <c r="C84" s="310" t="s">
        <v>229</v>
      </c>
      <c r="D84" s="310"/>
      <c r="E84" s="310" t="s">
        <v>230</v>
      </c>
      <c r="F84" s="159"/>
      <c r="G84" s="159"/>
      <c r="H84" s="159"/>
      <c r="I84" s="159"/>
      <c r="J84" s="159"/>
      <c r="K84" s="159"/>
      <c r="L84" s="159"/>
      <c r="M84" s="167" t="str">
        <f t="shared" si="2"/>
        <v>82. Fitness for Work Program</v>
      </c>
    </row>
    <row r="85" spans="1:13" ht="145" thickBot="1" x14ac:dyDescent="0.2">
      <c r="A85" s="309">
        <v>83</v>
      </c>
      <c r="B85" s="310" t="s">
        <v>231</v>
      </c>
      <c r="C85" s="310" t="s">
        <v>232</v>
      </c>
      <c r="D85" s="310" t="s">
        <v>233</v>
      </c>
      <c r="E85" s="312">
        <v>2005</v>
      </c>
      <c r="F85" s="159"/>
      <c r="G85" s="159"/>
      <c r="H85" s="159"/>
      <c r="I85" s="159"/>
      <c r="J85" s="159"/>
      <c r="K85" s="159"/>
      <c r="L85" s="159"/>
      <c r="M85" s="167" t="str">
        <f t="shared" si="2"/>
        <v>83. Fraud</v>
      </c>
    </row>
    <row r="86" spans="1:13" ht="14" thickBot="1" x14ac:dyDescent="0.2">
      <c r="A86" s="309">
        <v>84</v>
      </c>
      <c r="B86" s="310" t="s">
        <v>234</v>
      </c>
      <c r="C86" s="310" t="s">
        <v>235</v>
      </c>
      <c r="D86" s="310"/>
      <c r="E86" s="310"/>
      <c r="F86" s="162"/>
      <c r="G86" s="162"/>
      <c r="H86" s="162"/>
      <c r="I86" s="162"/>
      <c r="J86" s="162"/>
      <c r="K86" s="162"/>
      <c r="L86" s="162"/>
      <c r="M86" s="168" t="str">
        <f t="shared" si="2"/>
        <v>84. Freedom of Information Manual</v>
      </c>
    </row>
    <row r="87" spans="1:13" ht="61" thickBot="1" x14ac:dyDescent="0.2">
      <c r="A87" s="309">
        <v>85</v>
      </c>
      <c r="B87" s="310" t="s">
        <v>412</v>
      </c>
      <c r="C87" s="310" t="s">
        <v>236</v>
      </c>
      <c r="D87" s="310"/>
      <c r="E87" s="310"/>
      <c r="F87" s="159"/>
      <c r="G87" s="159"/>
      <c r="H87" s="159"/>
      <c r="I87" s="159"/>
      <c r="J87" s="159"/>
      <c r="K87" s="159"/>
      <c r="L87" s="159"/>
      <c r="M87" s="167" t="str">
        <f t="shared" si="2"/>
        <v>85. Group Facilities Annual Audit Plan</v>
      </c>
    </row>
    <row r="88" spans="1:13" ht="61" thickBot="1" x14ac:dyDescent="0.2">
      <c r="A88" s="309">
        <v>86</v>
      </c>
      <c r="B88" s="310" t="s">
        <v>413</v>
      </c>
      <c r="C88" s="310" t="s">
        <v>236</v>
      </c>
      <c r="D88" s="310"/>
      <c r="E88" s="310"/>
      <c r="F88" s="159"/>
      <c r="G88" s="159"/>
      <c r="H88" s="159"/>
      <c r="I88" s="159"/>
      <c r="J88" s="159"/>
      <c r="K88" s="159"/>
      <c r="L88" s="159"/>
      <c r="M88" s="167" t="str">
        <f t="shared" si="2"/>
        <v>86. Group Facilities Management Manual</v>
      </c>
    </row>
    <row r="89" spans="1:13" ht="14" thickBot="1" x14ac:dyDescent="0.2">
      <c r="A89" s="309">
        <v>87</v>
      </c>
      <c r="B89" s="310" t="s">
        <v>237</v>
      </c>
      <c r="C89" s="310" t="s">
        <v>238</v>
      </c>
      <c r="D89" s="310"/>
      <c r="E89" s="310"/>
      <c r="F89" s="162"/>
      <c r="G89" s="162"/>
      <c r="H89" s="162"/>
      <c r="I89" s="162"/>
      <c r="J89" s="162"/>
      <c r="K89" s="162"/>
      <c r="L89" s="162"/>
      <c r="M89" s="168" t="str">
        <f t="shared" si="2"/>
        <v>87. Handbook of International Logistics-RESTRICTED</v>
      </c>
    </row>
    <row r="90" spans="1:13" ht="14" thickBot="1" x14ac:dyDescent="0.2">
      <c r="A90" s="309">
        <v>88</v>
      </c>
      <c r="B90" s="310" t="s">
        <v>237</v>
      </c>
      <c r="C90" s="310" t="s">
        <v>239</v>
      </c>
      <c r="D90" s="310"/>
      <c r="E90" s="310"/>
      <c r="F90" s="159"/>
      <c r="G90" s="159"/>
      <c r="H90" s="159"/>
      <c r="I90" s="159"/>
      <c r="J90" s="159"/>
      <c r="K90" s="159"/>
      <c r="L90" s="159"/>
      <c r="M90" s="167" t="str">
        <f t="shared" si="2"/>
        <v>88. Handbook of International Logistics-RESTRICTED</v>
      </c>
    </row>
    <row r="91" spans="1:13" ht="73" thickBot="1" x14ac:dyDescent="0.2">
      <c r="A91" s="309">
        <v>89</v>
      </c>
      <c r="B91" s="310" t="s">
        <v>414</v>
      </c>
      <c r="C91" s="310" t="s">
        <v>240</v>
      </c>
      <c r="D91" s="310"/>
      <c r="E91" s="310"/>
      <c r="F91" s="159"/>
      <c r="G91" s="159"/>
      <c r="H91" s="159"/>
      <c r="I91" s="159"/>
      <c r="J91" s="159"/>
      <c r="K91" s="159"/>
      <c r="L91" s="159"/>
      <c r="M91" s="167" t="str">
        <f t="shared" si="2"/>
        <v>89. Hazardous area classification</v>
      </c>
    </row>
    <row r="92" spans="1:13" ht="37" thickBot="1" x14ac:dyDescent="0.2">
      <c r="A92" s="309">
        <v>90</v>
      </c>
      <c r="B92" s="310" t="s">
        <v>241</v>
      </c>
      <c r="C92" s="310" t="s">
        <v>242</v>
      </c>
      <c r="D92" s="310"/>
      <c r="E92" s="310"/>
      <c r="F92" s="162"/>
      <c r="G92" s="162"/>
      <c r="H92" s="162"/>
      <c r="I92" s="162"/>
      <c r="J92" s="162"/>
      <c r="K92" s="162"/>
      <c r="L92" s="162"/>
      <c r="M92" s="168" t="str">
        <f t="shared" si="2"/>
        <v>90. Hazardous material</v>
      </c>
    </row>
    <row r="93" spans="1:13" ht="37" thickBot="1" x14ac:dyDescent="0.2">
      <c r="A93" s="309">
        <v>91</v>
      </c>
      <c r="B93" s="310" t="s">
        <v>415</v>
      </c>
      <c r="C93" s="310" t="s">
        <v>243</v>
      </c>
      <c r="D93" s="310"/>
      <c r="E93" s="310"/>
      <c r="F93" s="159"/>
      <c r="G93" s="159"/>
      <c r="H93" s="159"/>
      <c r="I93" s="159"/>
      <c r="J93" s="159"/>
      <c r="K93" s="159"/>
      <c r="L93" s="159"/>
      <c r="M93" s="167" t="str">
        <f t="shared" si="2"/>
        <v>91. Hazards Register</v>
      </c>
    </row>
    <row r="94" spans="1:13" ht="14" thickBot="1" x14ac:dyDescent="0.2">
      <c r="A94" s="309">
        <v>92</v>
      </c>
      <c r="B94" s="310" t="s">
        <v>416</v>
      </c>
      <c r="C94" s="310"/>
      <c r="D94" s="310"/>
      <c r="E94" s="310"/>
      <c r="F94" s="159"/>
      <c r="G94" s="159"/>
      <c r="H94" s="159"/>
      <c r="I94" s="159"/>
      <c r="J94" s="159"/>
      <c r="K94" s="159"/>
      <c r="L94" s="159"/>
      <c r="M94" s="167" t="str">
        <f t="shared" si="2"/>
        <v>92. HAZMAT, Workplace registers</v>
      </c>
    </row>
    <row r="95" spans="1:13" ht="14" thickBot="1" x14ac:dyDescent="0.2">
      <c r="A95" s="309">
        <v>93</v>
      </c>
      <c r="B95" s="310" t="s">
        <v>244</v>
      </c>
      <c r="C95" s="310" t="s">
        <v>245</v>
      </c>
      <c r="D95" s="310"/>
      <c r="E95" s="310"/>
      <c r="F95" s="162"/>
      <c r="G95" s="162"/>
      <c r="H95" s="162"/>
      <c r="I95" s="162"/>
      <c r="J95" s="162"/>
      <c r="K95" s="162"/>
      <c r="L95" s="162"/>
      <c r="M95" s="168" t="str">
        <f t="shared" si="2"/>
        <v xml:space="preserve">93. Health Manual Series </v>
      </c>
    </row>
    <row r="96" spans="1:13" ht="109" thickBot="1" x14ac:dyDescent="0.2">
      <c r="A96" s="309">
        <v>94</v>
      </c>
      <c r="B96" s="310" t="s">
        <v>447</v>
      </c>
      <c r="C96" s="310" t="s">
        <v>246</v>
      </c>
      <c r="D96" s="310"/>
      <c r="E96" s="310"/>
      <c r="F96" s="159"/>
      <c r="G96" s="159"/>
      <c r="H96" s="159"/>
      <c r="I96" s="159"/>
      <c r="J96" s="159"/>
      <c r="K96" s="159"/>
      <c r="L96" s="159"/>
      <c r="M96" s="167" t="str">
        <f t="shared" si="2"/>
        <v>94. HR monitoring, Peer Support Programs and Security Vetting Aftercare</v>
      </c>
    </row>
    <row r="97" spans="1:13" ht="193" thickBot="1" x14ac:dyDescent="0.2">
      <c r="A97" s="309">
        <v>95</v>
      </c>
      <c r="B97" s="310" t="s">
        <v>247</v>
      </c>
      <c r="C97" s="310" t="s">
        <v>248</v>
      </c>
      <c r="D97" s="310" t="s">
        <v>109</v>
      </c>
      <c r="E97" s="314" t="s">
        <v>110</v>
      </c>
      <c r="F97" s="159"/>
      <c r="G97" s="159"/>
      <c r="H97" s="159"/>
      <c r="I97" s="159"/>
      <c r="J97" s="159"/>
      <c r="K97" s="159"/>
      <c r="L97" s="159"/>
      <c r="M97" s="167" t="str">
        <f t="shared" si="2"/>
        <v xml:space="preserve">95. HR policies manual - Recruitment, assessment, vetting, staff competence, monitoring of staff morale and stress levels - Employee Management Plan that incorporates the same with reference to Policies including; - recruitment, staff welfare, staff performance. </v>
      </c>
    </row>
    <row r="98" spans="1:13" ht="133" thickBot="1" x14ac:dyDescent="0.2">
      <c r="A98" s="309">
        <v>96</v>
      </c>
      <c r="B98" s="310" t="s">
        <v>249</v>
      </c>
      <c r="C98" s="310" t="s">
        <v>250</v>
      </c>
      <c r="D98" s="310" t="s">
        <v>251</v>
      </c>
      <c r="E98" s="314">
        <v>39587</v>
      </c>
      <c r="F98" s="162"/>
      <c r="G98" s="162"/>
      <c r="H98" s="162"/>
      <c r="I98" s="162"/>
      <c r="J98" s="162"/>
      <c r="K98" s="162"/>
      <c r="L98" s="162"/>
      <c r="M98" s="168" t="str">
        <f t="shared" si="2"/>
        <v>96. ICT Business Continuity</v>
      </c>
    </row>
    <row r="99" spans="1:13" ht="229" thickBot="1" x14ac:dyDescent="0.2">
      <c r="A99" s="309">
        <v>97</v>
      </c>
      <c r="B99" s="310" t="s">
        <v>252</v>
      </c>
      <c r="C99" s="310" t="s">
        <v>253</v>
      </c>
      <c r="D99" s="310" t="s">
        <v>99</v>
      </c>
      <c r="E99" s="312">
        <v>2004</v>
      </c>
      <c r="F99" s="159"/>
      <c r="G99" s="159"/>
      <c r="H99" s="159"/>
      <c r="I99" s="159"/>
      <c r="J99" s="159"/>
      <c r="K99" s="159"/>
      <c r="L99" s="159"/>
      <c r="M99" s="167" t="str">
        <f t="shared" si="2"/>
        <v>97. ICT Infrastructure - Restricted physical and network access to servers &amp; communications equipment, UPS on critical items, Physical protection of critical items, Equipment physically removed from major or potential hazard areas.</v>
      </c>
    </row>
    <row r="100" spans="1:13" ht="73" thickBot="1" x14ac:dyDescent="0.2">
      <c r="A100" s="309">
        <v>98</v>
      </c>
      <c r="B100" s="310" t="s">
        <v>254</v>
      </c>
      <c r="C100" s="310" t="s">
        <v>255</v>
      </c>
      <c r="D100" s="310" t="s">
        <v>256</v>
      </c>
      <c r="E100" s="312">
        <v>33878</v>
      </c>
      <c r="F100" s="159"/>
      <c r="G100" s="159"/>
      <c r="H100" s="159"/>
      <c r="I100" s="159"/>
      <c r="J100" s="159"/>
      <c r="K100" s="159"/>
      <c r="L100" s="159"/>
      <c r="M100" s="167" t="str">
        <f t="shared" si="2"/>
        <v xml:space="preserve">98. ICT Security - NT LAN access restrictions, Router control of network traffic, Critical access and process control equipment on separate LAN, User training, User level security, Records kept of database changes, Auditing of database information, Scheduled Backups of data. </v>
      </c>
    </row>
    <row r="101" spans="1:13" ht="85" thickBot="1" x14ac:dyDescent="0.2">
      <c r="A101" s="309">
        <v>99</v>
      </c>
      <c r="B101" s="310" t="s">
        <v>257</v>
      </c>
      <c r="C101" s="310" t="s">
        <v>258</v>
      </c>
      <c r="D101" s="310"/>
      <c r="E101" s="312"/>
      <c r="F101" s="162"/>
      <c r="G101" s="162"/>
      <c r="H101" s="162"/>
      <c r="I101" s="162"/>
      <c r="J101" s="162"/>
      <c r="K101" s="162"/>
      <c r="L101" s="162"/>
      <c r="M101" s="168" t="str">
        <f t="shared" si="2"/>
        <v>99. ICT Security Audit</v>
      </c>
    </row>
    <row r="102" spans="1:13" ht="85" thickBot="1" x14ac:dyDescent="0.2">
      <c r="A102" s="309">
        <v>100</v>
      </c>
      <c r="B102" s="310" t="s">
        <v>259</v>
      </c>
      <c r="C102" s="310" t="s">
        <v>260</v>
      </c>
      <c r="D102" s="310" t="s">
        <v>101</v>
      </c>
      <c r="E102" s="312">
        <v>36342</v>
      </c>
      <c r="F102" s="159"/>
      <c r="G102" s="159"/>
      <c r="H102" s="159"/>
      <c r="I102" s="159"/>
      <c r="J102" s="159"/>
      <c r="K102" s="159"/>
      <c r="L102" s="159"/>
      <c r="M102" s="167" t="str">
        <f t="shared" si="2"/>
        <v xml:space="preserve">100. Identity Cards -Security Identification Cards that have provision for digital photo, access control level with smart card technology that enables the storage of relevant security and human resources profile data for each card holder.   </v>
      </c>
    </row>
    <row r="103" spans="1:13" ht="145" thickBot="1" x14ac:dyDescent="0.2">
      <c r="A103" s="309">
        <v>101</v>
      </c>
      <c r="B103" s="310" t="s">
        <v>261</v>
      </c>
      <c r="C103" s="310" t="s">
        <v>262</v>
      </c>
      <c r="D103" s="310"/>
      <c r="E103" s="310"/>
      <c r="F103" s="159"/>
      <c r="G103" s="159"/>
      <c r="H103" s="159"/>
      <c r="I103" s="159"/>
      <c r="J103" s="159"/>
      <c r="K103" s="159"/>
      <c r="L103" s="159"/>
      <c r="M103" s="167" t="str">
        <f t="shared" si="2"/>
        <v xml:space="preserve">101. Identity Management - Vetting and screening of persons who occupy the building environs for access control authorisation purposes relative to - Physical Access Control, Computer Access Control etc - may range from - Security Smart Card with access control capability, Photo Identification, Biometrics, Password controls, Screen saver controls and or combinations of the aforementioned ensuring that the person seeking access is bona fide` and who they represent themselves to be. Identity management often commences during the recruitment stages where CV and Character reference activities are common place through to detailed vetting processes where security clearance relative to access to classified material and associated information. </v>
      </c>
    </row>
    <row r="104" spans="1:13" ht="14" thickBot="1" x14ac:dyDescent="0.2">
      <c r="A104" s="309">
        <v>102</v>
      </c>
      <c r="B104" s="310" t="s">
        <v>418</v>
      </c>
      <c r="C104" s="310"/>
      <c r="D104" s="310"/>
      <c r="E104" s="310"/>
      <c r="F104" s="162"/>
      <c r="G104" s="162"/>
      <c r="H104" s="162"/>
      <c r="I104" s="162"/>
      <c r="J104" s="162"/>
      <c r="K104" s="162"/>
      <c r="L104" s="162"/>
      <c r="M104" s="168" t="str">
        <f t="shared" si="2"/>
        <v>102. Incident Reporting Procedure</v>
      </c>
    </row>
    <row r="105" spans="1:13" ht="14" thickBot="1" x14ac:dyDescent="0.2">
      <c r="A105" s="309">
        <v>103</v>
      </c>
      <c r="B105" s="310" t="s">
        <v>38</v>
      </c>
      <c r="C105" s="310" t="s">
        <v>263</v>
      </c>
      <c r="D105" s="310"/>
      <c r="E105" s="310"/>
      <c r="F105" s="159"/>
      <c r="G105" s="159"/>
      <c r="H105" s="159"/>
      <c r="I105" s="159"/>
      <c r="J105" s="159"/>
      <c r="K105" s="159"/>
      <c r="L105" s="159"/>
      <c r="M105" s="167" t="str">
        <f t="shared" si="2"/>
        <v xml:space="preserve">103. Incoming telephone call trace-back facility </v>
      </c>
    </row>
    <row r="106" spans="1:13" ht="14" thickBot="1" x14ac:dyDescent="0.2">
      <c r="A106" s="309">
        <v>104</v>
      </c>
      <c r="B106" s="310" t="s">
        <v>264</v>
      </c>
      <c r="C106" s="310" t="s">
        <v>265</v>
      </c>
      <c r="D106" s="310"/>
      <c r="E106" s="310"/>
      <c r="F106" s="159"/>
      <c r="G106" s="159"/>
      <c r="H106" s="159"/>
      <c r="I106" s="159"/>
      <c r="J106" s="159"/>
      <c r="K106" s="159"/>
      <c r="L106" s="159"/>
      <c r="M106" s="167" t="str">
        <f t="shared" si="2"/>
        <v>104. Induction briefings that incorporate security awareness.</v>
      </c>
    </row>
    <row r="107" spans="1:13" ht="145" thickBot="1" x14ac:dyDescent="0.2">
      <c r="A107" s="309">
        <v>105</v>
      </c>
      <c r="B107" s="310" t="s">
        <v>419</v>
      </c>
      <c r="C107" s="310" t="s">
        <v>266</v>
      </c>
      <c r="D107" s="310" t="s">
        <v>251</v>
      </c>
      <c r="E107" s="314">
        <v>39574</v>
      </c>
      <c r="F107" s="162"/>
      <c r="G107" s="162"/>
      <c r="H107" s="162"/>
      <c r="I107" s="162"/>
      <c r="J107" s="162"/>
      <c r="K107" s="162"/>
      <c r="L107" s="162"/>
      <c r="M107" s="168" t="str">
        <f t="shared" si="2"/>
        <v>105. Induction Procedure &amp; Systems</v>
      </c>
    </row>
    <row r="108" spans="1:13" ht="85" thickBot="1" x14ac:dyDescent="0.2">
      <c r="A108" s="309">
        <v>106</v>
      </c>
      <c r="B108" s="310" t="s">
        <v>420</v>
      </c>
      <c r="C108" s="310" t="s">
        <v>267</v>
      </c>
      <c r="D108" s="310"/>
      <c r="E108" s="310"/>
      <c r="F108" s="159"/>
      <c r="G108" s="159"/>
      <c r="H108" s="159"/>
      <c r="I108" s="159"/>
      <c r="J108" s="159"/>
      <c r="K108" s="159"/>
      <c r="L108" s="159"/>
      <c r="M108" s="167" t="str">
        <f t="shared" si="2"/>
        <v>106. Industrial Regulation &amp; management systems</v>
      </c>
    </row>
    <row r="109" spans="1:13" ht="274" thickBot="1" x14ac:dyDescent="0.2">
      <c r="A109" s="309">
        <v>107</v>
      </c>
      <c r="B109" s="310" t="s">
        <v>268</v>
      </c>
      <c r="C109" s="310" t="s">
        <v>269</v>
      </c>
      <c r="D109" s="310" t="s">
        <v>251</v>
      </c>
      <c r="E109" s="310">
        <v>2001</v>
      </c>
      <c r="F109" s="159"/>
      <c r="G109" s="159"/>
      <c r="H109" s="159"/>
      <c r="I109" s="159"/>
      <c r="J109" s="159"/>
      <c r="K109" s="159"/>
      <c r="L109" s="159"/>
      <c r="M109" s="167" t="str">
        <f t="shared" si="2"/>
        <v>107. Information Management</v>
      </c>
    </row>
    <row r="110" spans="1:13" ht="329" thickBot="1" x14ac:dyDescent="0.2">
      <c r="A110" s="309">
        <v>108</v>
      </c>
      <c r="B110" s="310" t="s">
        <v>421</v>
      </c>
      <c r="C110" s="310" t="s">
        <v>270</v>
      </c>
      <c r="D110" s="310" t="s">
        <v>99</v>
      </c>
      <c r="E110" s="310">
        <v>2003</v>
      </c>
      <c r="F110" s="162"/>
      <c r="G110" s="162"/>
      <c r="H110" s="162"/>
      <c r="I110" s="162"/>
      <c r="J110" s="162"/>
      <c r="K110" s="162"/>
      <c r="L110" s="162"/>
      <c r="M110" s="168" t="str">
        <f t="shared" si="2"/>
        <v>108. Information Policy</v>
      </c>
    </row>
    <row r="111" spans="1:13" ht="373" thickBot="1" x14ac:dyDescent="0.2">
      <c r="A111" s="309">
        <v>109</v>
      </c>
      <c r="B111" s="310" t="s">
        <v>422</v>
      </c>
      <c r="C111" s="310" t="s">
        <v>271</v>
      </c>
      <c r="D111" s="310"/>
      <c r="E111" s="310"/>
      <c r="F111" s="159"/>
      <c r="G111" s="159"/>
      <c r="H111" s="159"/>
      <c r="I111" s="159"/>
      <c r="J111" s="159"/>
      <c r="K111" s="159"/>
      <c r="L111" s="159"/>
      <c r="M111" s="167" t="str">
        <f t="shared" si="2"/>
        <v xml:space="preserve">109. Information Security Policy </v>
      </c>
    </row>
    <row r="112" spans="1:13" ht="14" thickBot="1" x14ac:dyDescent="0.2">
      <c r="A112" s="309">
        <v>110</v>
      </c>
      <c r="B112" s="310" t="s">
        <v>272</v>
      </c>
      <c r="C112" s="310" t="s">
        <v>273</v>
      </c>
      <c r="D112" s="310"/>
      <c r="E112" s="310"/>
      <c r="F112" s="159"/>
      <c r="G112" s="159"/>
      <c r="H112" s="159"/>
      <c r="I112" s="159"/>
      <c r="J112" s="159"/>
      <c r="K112" s="159"/>
      <c r="L112" s="159"/>
      <c r="M112" s="167" t="str">
        <f t="shared" si="2"/>
        <v>110. Infrastructure Manual</v>
      </c>
    </row>
    <row r="113" spans="1:13" ht="121" thickBot="1" x14ac:dyDescent="0.2">
      <c r="A113" s="309">
        <v>111</v>
      </c>
      <c r="B113" s="310" t="s">
        <v>274</v>
      </c>
      <c r="C113" s="310" t="s">
        <v>275</v>
      </c>
      <c r="D113" s="310"/>
      <c r="E113" s="310"/>
      <c r="F113" s="162"/>
      <c r="G113" s="162"/>
      <c r="H113" s="162"/>
      <c r="I113" s="162"/>
      <c r="J113" s="162"/>
      <c r="K113" s="162"/>
      <c r="L113" s="162"/>
      <c r="M113" s="168" t="str">
        <f t="shared" si="2"/>
        <v>111. Integration of security and building automation platforms - that maximises strengths of both the security and building management operating systems.Integration of other systems such as Call centre and duress capability with CCTV and Emergency Response activities - ensuring incidents and events are accurately captured, recorded and recovered for post incident evaluation</v>
      </c>
    </row>
    <row r="114" spans="1:13" ht="73" thickBot="1" x14ac:dyDescent="0.2">
      <c r="A114" s="309">
        <v>112</v>
      </c>
      <c r="B114" s="310" t="s">
        <v>1328</v>
      </c>
      <c r="C114" s="310" t="s">
        <v>276</v>
      </c>
      <c r="D114" s="310" t="s">
        <v>184</v>
      </c>
      <c r="E114" s="310">
        <v>2004</v>
      </c>
      <c r="F114" s="159"/>
      <c r="G114" s="159"/>
      <c r="H114" s="159"/>
      <c r="I114" s="159"/>
      <c r="J114" s="159"/>
      <c r="K114" s="159"/>
      <c r="L114" s="159"/>
      <c r="M114" s="167" t="str">
        <f t="shared" si="2"/>
        <v>112. Intellectual Property</v>
      </c>
    </row>
    <row r="115" spans="1:13" ht="73" thickBot="1" x14ac:dyDescent="0.2">
      <c r="A115" s="309">
        <v>113</v>
      </c>
      <c r="B115" s="310" t="s">
        <v>277</v>
      </c>
      <c r="C115" s="310" t="s">
        <v>278</v>
      </c>
      <c r="D115" s="310"/>
      <c r="E115" s="310"/>
      <c r="F115" s="159"/>
      <c r="G115" s="159"/>
      <c r="H115" s="159"/>
      <c r="I115" s="159"/>
      <c r="J115" s="159"/>
      <c r="K115" s="159"/>
      <c r="L115" s="159"/>
      <c r="M115" s="167" t="str">
        <f t="shared" si="2"/>
        <v xml:space="preserve">113. Intelligence Gathering - Ongoing assessment of threat environment, links with intelligence community, </v>
      </c>
    </row>
    <row r="116" spans="1:13" ht="61" thickBot="1" x14ac:dyDescent="0.2">
      <c r="A116" s="309">
        <v>114</v>
      </c>
      <c r="B116" s="310" t="s">
        <v>279</v>
      </c>
      <c r="C116" s="310" t="s">
        <v>102</v>
      </c>
      <c r="D116" s="310" t="s">
        <v>103</v>
      </c>
      <c r="E116" s="313">
        <v>2002</v>
      </c>
      <c r="F116" s="162"/>
      <c r="G116" s="162"/>
      <c r="H116" s="162"/>
      <c r="I116" s="162"/>
      <c r="J116" s="162"/>
      <c r="K116" s="162"/>
      <c r="L116" s="162"/>
      <c r="M116" s="168" t="str">
        <f t="shared" si="2"/>
        <v>114. Internal – Reception counters / points with appropriately designed counters - i.e. depth, height, protective toughened glass with provision for vertical slots enabling verbal communication, Flat barrier pedestrian access control points.</v>
      </c>
    </row>
    <row r="117" spans="1:13" ht="49" thickBot="1" x14ac:dyDescent="0.2">
      <c r="A117" s="309">
        <v>115</v>
      </c>
      <c r="B117" s="310" t="s">
        <v>875</v>
      </c>
      <c r="C117" s="310" t="s">
        <v>280</v>
      </c>
      <c r="D117" s="310"/>
      <c r="E117" s="310"/>
      <c r="F117" s="159"/>
      <c r="G117" s="159"/>
      <c r="H117" s="159"/>
      <c r="I117" s="159"/>
      <c r="J117" s="159"/>
      <c r="K117" s="159"/>
      <c r="L117" s="159"/>
      <c r="M117" s="167" t="str">
        <f t="shared" si="2"/>
        <v xml:space="preserve">115. Internal affairs – staff communication forums, regular staff surveys encompassing potential key exposure aspects.  </v>
      </c>
    </row>
    <row r="118" spans="1:13" ht="85" thickBot="1" x14ac:dyDescent="0.2">
      <c r="A118" s="309">
        <v>116</v>
      </c>
      <c r="B118" s="310" t="s">
        <v>895</v>
      </c>
      <c r="C118" s="310" t="s">
        <v>267</v>
      </c>
      <c r="D118" s="310"/>
      <c r="E118" s="310"/>
      <c r="F118" s="159"/>
      <c r="G118" s="159"/>
      <c r="H118" s="159"/>
      <c r="I118" s="159"/>
      <c r="J118" s="159"/>
      <c r="K118" s="159"/>
      <c r="L118" s="159"/>
      <c r="M118" s="167" t="str">
        <f t="shared" si="2"/>
        <v xml:space="preserve">116. IR (Industrial Relations) Management – Remuneration, Negotiation and Conciliation processes, Communication strategies - grievance procedures.. </v>
      </c>
    </row>
    <row r="119" spans="1:13" ht="14" thickBot="1" x14ac:dyDescent="0.2">
      <c r="A119" s="309">
        <v>117</v>
      </c>
      <c r="B119" s="310" t="s">
        <v>424</v>
      </c>
      <c r="C119" s="310"/>
      <c r="D119" s="310"/>
      <c r="E119" s="310"/>
      <c r="F119" s="162"/>
      <c r="G119" s="162"/>
      <c r="H119" s="162"/>
      <c r="I119" s="162"/>
      <c r="J119" s="162"/>
      <c r="K119" s="162"/>
      <c r="L119" s="162"/>
      <c r="M119" s="168" t="str">
        <f t="shared" si="2"/>
        <v>117. Job Hazard Analysis Methodology</v>
      </c>
    </row>
    <row r="120" spans="1:13" ht="109" thickBot="1" x14ac:dyDescent="0.2">
      <c r="A120" s="309">
        <v>118</v>
      </c>
      <c r="B120" s="310" t="s">
        <v>1228</v>
      </c>
      <c r="C120" s="310" t="s">
        <v>1229</v>
      </c>
      <c r="D120" s="310"/>
      <c r="E120" s="310"/>
      <c r="F120" s="159"/>
      <c r="G120" s="159"/>
      <c r="H120" s="159"/>
      <c r="I120" s="159"/>
      <c r="J120" s="159"/>
      <c r="K120" s="159"/>
      <c r="L120" s="159"/>
      <c r="M120" s="167" t="str">
        <f t="shared" si="2"/>
        <v xml:space="preserve">118. Key control - Key Chart including Master and sub master regime - rationale` / methodology, Lock smith and associated key request proforma`, Master / Sub master, Key Register, Key Issue, Key Audit Regime`,  Key recovery ( at termination or departure of employee ), Use of secure key cabinets </v>
      </c>
    </row>
    <row r="121" spans="1:13" ht="37" thickBot="1" x14ac:dyDescent="0.2">
      <c r="A121" s="309">
        <v>119</v>
      </c>
      <c r="B121" s="310" t="s">
        <v>41</v>
      </c>
      <c r="C121" s="310" t="s">
        <v>1230</v>
      </c>
      <c r="D121" s="310"/>
      <c r="E121" s="310"/>
      <c r="F121" s="159"/>
      <c r="G121" s="159"/>
      <c r="H121" s="159"/>
      <c r="I121" s="159"/>
      <c r="J121" s="159"/>
      <c r="K121" s="159"/>
      <c r="L121" s="159"/>
      <c r="M121" s="167" t="str">
        <f t="shared" si="2"/>
        <v xml:space="preserve">119. KRE (Kidnap Ransom Extortion) insurance policy </v>
      </c>
    </row>
    <row r="122" spans="1:13" ht="25" thickBot="1" x14ac:dyDescent="0.2">
      <c r="A122" s="309">
        <v>120</v>
      </c>
      <c r="B122" s="310" t="s">
        <v>1231</v>
      </c>
      <c r="C122" s="310" t="s">
        <v>1232</v>
      </c>
      <c r="D122" s="310"/>
      <c r="E122" s="310"/>
      <c r="F122" s="162"/>
      <c r="G122" s="162"/>
      <c r="H122" s="162"/>
      <c r="I122" s="162"/>
      <c r="J122" s="162"/>
      <c r="K122" s="162"/>
      <c r="L122" s="162"/>
      <c r="M122" s="168" t="str">
        <f t="shared" si="2"/>
        <v>120. Life Cycle Costing Analysis</v>
      </c>
    </row>
    <row r="123" spans="1:13" ht="73" thickBot="1" x14ac:dyDescent="0.2">
      <c r="A123" s="309">
        <v>121</v>
      </c>
      <c r="B123" s="310" t="s">
        <v>71</v>
      </c>
      <c r="C123" s="310" t="s">
        <v>1233</v>
      </c>
      <c r="D123" s="310"/>
      <c r="E123" s="310"/>
      <c r="F123" s="159"/>
      <c r="G123" s="159"/>
      <c r="H123" s="159"/>
      <c r="I123" s="159"/>
      <c r="J123" s="159"/>
      <c r="K123" s="159"/>
      <c r="L123" s="159"/>
      <c r="M123" s="167" t="str">
        <f t="shared" si="2"/>
        <v>121. Life Cycle Management considerations - that recognise the likely life of key security and building automation equipment, providing for scheduled replacement. Ensuring that equipment life expectancy enables ease of equipment migration to platform upgrades and readily interfaces with emerging technology.</v>
      </c>
    </row>
    <row r="124" spans="1:13" ht="14" thickBot="1" x14ac:dyDescent="0.2">
      <c r="A124" s="309">
        <v>122</v>
      </c>
      <c r="B124" s="310" t="s">
        <v>425</v>
      </c>
      <c r="C124" s="310"/>
      <c r="D124" s="310"/>
      <c r="E124" s="310"/>
      <c r="F124" s="159"/>
      <c r="G124" s="159"/>
      <c r="H124" s="159"/>
      <c r="I124" s="159"/>
      <c r="J124" s="159"/>
      <c r="K124" s="159"/>
      <c r="L124" s="159"/>
      <c r="M124" s="167" t="str">
        <f t="shared" si="2"/>
        <v>122. Lifting &amp; Manual Handling Standards</v>
      </c>
    </row>
    <row r="125" spans="1:13" ht="61" thickBot="1" x14ac:dyDescent="0.2">
      <c r="A125" s="309">
        <v>123</v>
      </c>
      <c r="B125" s="310" t="s">
        <v>1234</v>
      </c>
      <c r="C125" s="310" t="s">
        <v>102</v>
      </c>
      <c r="D125" s="310" t="s">
        <v>103</v>
      </c>
      <c r="E125" s="310">
        <v>2007</v>
      </c>
      <c r="F125" s="162"/>
      <c r="G125" s="162"/>
      <c r="H125" s="162"/>
      <c r="I125" s="162"/>
      <c r="J125" s="162"/>
      <c r="K125" s="162"/>
      <c r="L125" s="162"/>
      <c r="M125" s="168" t="str">
        <f t="shared" si="2"/>
        <v>123. Lighting – Perimeter and building lighting - External and internal light profile / locations in sufficient quantity and location to provide safe and secure passage by both pedestrian and vehicle movements with associated 'Lux' levels reflective of respective building codes and the defence risk register.</v>
      </c>
    </row>
    <row r="126" spans="1:13" ht="25" thickBot="1" x14ac:dyDescent="0.2">
      <c r="A126" s="309">
        <v>124</v>
      </c>
      <c r="B126" s="310" t="s">
        <v>1235</v>
      </c>
      <c r="C126" s="310" t="s">
        <v>1236</v>
      </c>
      <c r="D126" s="310"/>
      <c r="E126" s="310"/>
      <c r="F126" s="159"/>
      <c r="G126" s="159"/>
      <c r="H126" s="159"/>
      <c r="I126" s="159"/>
      <c r="J126" s="159"/>
      <c r="K126" s="159"/>
      <c r="L126" s="159"/>
      <c r="M126" s="167" t="str">
        <f t="shared" si="2"/>
        <v>124. Logistic Support Analysis</v>
      </c>
    </row>
    <row r="127" spans="1:13" ht="25" thickBot="1" x14ac:dyDescent="0.2">
      <c r="A127" s="309">
        <v>125</v>
      </c>
      <c r="B127" s="310" t="s">
        <v>1237</v>
      </c>
      <c r="C127" s="310" t="s">
        <v>1238</v>
      </c>
      <c r="D127" s="310"/>
      <c r="E127" s="310"/>
      <c r="F127" s="159"/>
      <c r="G127" s="159"/>
      <c r="H127" s="159"/>
      <c r="I127" s="159"/>
      <c r="J127" s="159"/>
      <c r="K127" s="159"/>
      <c r="L127" s="159"/>
      <c r="M127" s="167" t="str">
        <f t="shared" si="2"/>
        <v>125. Logistic Support Analysis Record Requirements for the Australian Defence Organisation</v>
      </c>
    </row>
    <row r="128" spans="1:13" ht="14" thickBot="1" x14ac:dyDescent="0.2">
      <c r="A128" s="309">
        <v>126</v>
      </c>
      <c r="B128" s="310" t="s">
        <v>426</v>
      </c>
      <c r="C128" s="310"/>
      <c r="D128" s="310"/>
      <c r="E128" s="310"/>
      <c r="F128" s="162"/>
      <c r="G128" s="162"/>
      <c r="H128" s="162"/>
      <c r="I128" s="162"/>
      <c r="J128" s="162"/>
      <c r="K128" s="162"/>
      <c r="L128" s="162"/>
      <c r="M128" s="168" t="str">
        <f t="shared" si="2"/>
        <v>126. Maintenance manual</v>
      </c>
    </row>
    <row r="129" spans="1:13" ht="25" thickBot="1" x14ac:dyDescent="0.2">
      <c r="A129" s="309">
        <v>127</v>
      </c>
      <c r="B129" s="310" t="s">
        <v>1239</v>
      </c>
      <c r="C129" s="310" t="s">
        <v>1240</v>
      </c>
      <c r="D129" s="310" t="s">
        <v>1241</v>
      </c>
      <c r="E129" s="310" t="s">
        <v>1242</v>
      </c>
      <c r="F129" s="159"/>
      <c r="G129" s="159"/>
      <c r="H129" s="159"/>
      <c r="I129" s="159"/>
      <c r="J129" s="159"/>
      <c r="K129" s="159"/>
      <c r="L129" s="159"/>
      <c r="M129" s="167" t="str">
        <f t="shared" si="2"/>
        <v>127. maintenance material policy</v>
      </c>
    </row>
    <row r="130" spans="1:13" ht="14" thickBot="1" x14ac:dyDescent="0.2">
      <c r="A130" s="309">
        <v>128</v>
      </c>
      <c r="B130" s="310" t="s">
        <v>427</v>
      </c>
      <c r="C130" s="310"/>
      <c r="D130" s="310"/>
      <c r="E130" s="310"/>
      <c r="F130" s="159"/>
      <c r="G130" s="159"/>
      <c r="H130" s="159"/>
      <c r="I130" s="159"/>
      <c r="J130" s="159"/>
      <c r="K130" s="159"/>
      <c r="L130" s="159"/>
      <c r="M130" s="167" t="str">
        <f t="shared" si="2"/>
        <v>128. Maintenance planning process</v>
      </c>
    </row>
    <row r="131" spans="1:13" ht="25" thickBot="1" x14ac:dyDescent="0.2">
      <c r="A131" s="309">
        <v>129</v>
      </c>
      <c r="B131" s="310" t="s">
        <v>428</v>
      </c>
      <c r="C131" s="310" t="s">
        <v>1240</v>
      </c>
      <c r="D131" s="310" t="s">
        <v>1241</v>
      </c>
      <c r="E131" s="310" t="s">
        <v>1242</v>
      </c>
      <c r="F131" s="162"/>
      <c r="G131" s="162"/>
      <c r="H131" s="162"/>
      <c r="I131" s="162"/>
      <c r="J131" s="162"/>
      <c r="K131" s="162"/>
      <c r="L131" s="162"/>
      <c r="M131" s="168" t="str">
        <f t="shared" si="2"/>
        <v>129. Management Policy Manual</v>
      </c>
    </row>
    <row r="132" spans="1:13" ht="37" thickBot="1" x14ac:dyDescent="0.2">
      <c r="A132" s="309">
        <v>130</v>
      </c>
      <c r="B132" s="310" t="s">
        <v>429</v>
      </c>
      <c r="C132" s="310" t="s">
        <v>1243</v>
      </c>
      <c r="D132" s="310"/>
      <c r="E132" s="310"/>
      <c r="F132" s="159"/>
      <c r="G132" s="159"/>
      <c r="H132" s="159"/>
      <c r="I132" s="159"/>
      <c r="J132" s="159"/>
      <c r="K132" s="159"/>
      <c r="L132" s="159"/>
      <c r="M132" s="167" t="str">
        <f t="shared" si="2"/>
        <v xml:space="preserve">130. Manual Handling procedure </v>
      </c>
    </row>
    <row r="133" spans="1:13" ht="14" thickBot="1" x14ac:dyDescent="0.2">
      <c r="A133" s="309">
        <v>131</v>
      </c>
      <c r="B133" s="310" t="s">
        <v>1244</v>
      </c>
      <c r="C133" s="310" t="s">
        <v>1245</v>
      </c>
      <c r="D133" s="310"/>
      <c r="E133" s="310"/>
      <c r="F133" s="159"/>
      <c r="G133" s="159"/>
      <c r="H133" s="159"/>
      <c r="I133" s="159"/>
      <c r="J133" s="159"/>
      <c r="K133" s="159"/>
      <c r="L133" s="159"/>
      <c r="M133" s="167" t="str">
        <f t="shared" si="2"/>
        <v xml:space="preserve">131. Manual of Fire Protection Engineering </v>
      </c>
    </row>
    <row r="134" spans="1:13" ht="14" thickBot="1" x14ac:dyDescent="0.2">
      <c r="A134" s="309">
        <v>132</v>
      </c>
      <c r="B134" s="310" t="s">
        <v>1246</v>
      </c>
      <c r="C134" s="310" t="s">
        <v>1247</v>
      </c>
      <c r="D134" s="310"/>
      <c r="E134" s="310"/>
      <c r="F134" s="162"/>
      <c r="G134" s="162"/>
      <c r="H134" s="162"/>
      <c r="I134" s="162"/>
      <c r="J134" s="162"/>
      <c r="K134" s="162"/>
      <c r="L134" s="162"/>
      <c r="M134" s="168" t="str">
        <f t="shared" si="2"/>
        <v xml:space="preserve">132. Manual of Information Technology and Information Systems </v>
      </c>
    </row>
    <row r="135" spans="1:13" ht="133" thickBot="1" x14ac:dyDescent="0.2">
      <c r="A135" s="309">
        <v>133</v>
      </c>
      <c r="B135" s="310" t="s">
        <v>5</v>
      </c>
      <c r="C135" s="310" t="s">
        <v>1248</v>
      </c>
      <c r="D135" s="310" t="s">
        <v>113</v>
      </c>
      <c r="E135" s="310">
        <v>2005</v>
      </c>
      <c r="F135" s="159"/>
      <c r="G135" s="159"/>
      <c r="H135" s="159"/>
      <c r="I135" s="159"/>
      <c r="J135" s="159"/>
      <c r="K135" s="159"/>
      <c r="L135" s="159"/>
      <c r="M135" s="167" t="str">
        <f t="shared" si="2"/>
        <v xml:space="preserve">133. Marking of DFA equipment – serial numbers / bar codes &amp; asset identification </v>
      </c>
    </row>
    <row r="136" spans="1:13" ht="61" thickBot="1" x14ac:dyDescent="0.2">
      <c r="A136" s="309">
        <v>134</v>
      </c>
      <c r="B136" s="310" t="s">
        <v>430</v>
      </c>
      <c r="C136" s="310" t="s">
        <v>174</v>
      </c>
      <c r="D136" s="310" t="s">
        <v>1249</v>
      </c>
      <c r="E136" s="310">
        <v>2007</v>
      </c>
      <c r="F136" s="159"/>
      <c r="G136" s="159"/>
      <c r="H136" s="159"/>
      <c r="I136" s="159"/>
      <c r="J136" s="159"/>
      <c r="K136" s="159"/>
      <c r="L136" s="159"/>
      <c r="M136" s="167" t="str">
        <f t="shared" si="2"/>
        <v>134. OHS Management System</v>
      </c>
    </row>
    <row r="137" spans="1:13" ht="73" thickBot="1" x14ac:dyDescent="0.2">
      <c r="A137" s="309">
        <v>135</v>
      </c>
      <c r="B137" s="310" t="s">
        <v>431</v>
      </c>
      <c r="C137" s="310" t="s">
        <v>1250</v>
      </c>
      <c r="D137" s="310" t="s">
        <v>1251</v>
      </c>
      <c r="E137" s="310">
        <v>2002</v>
      </c>
      <c r="F137" s="162"/>
      <c r="G137" s="162"/>
      <c r="H137" s="162"/>
      <c r="I137" s="162"/>
      <c r="J137" s="162"/>
      <c r="K137" s="162"/>
      <c r="L137" s="162"/>
      <c r="M137" s="168" t="str">
        <f t="shared" si="2"/>
        <v>135. OHS Manual</v>
      </c>
    </row>
    <row r="138" spans="1:13" ht="25" thickBot="1" x14ac:dyDescent="0.2">
      <c r="A138" s="309">
        <v>136</v>
      </c>
      <c r="B138" s="310" t="s">
        <v>432</v>
      </c>
      <c r="C138" s="310" t="s">
        <v>175</v>
      </c>
      <c r="D138" s="310" t="s">
        <v>1249</v>
      </c>
      <c r="E138" s="312">
        <v>38504</v>
      </c>
      <c r="F138" s="159"/>
      <c r="G138" s="159"/>
      <c r="H138" s="159"/>
      <c r="I138" s="159"/>
      <c r="J138" s="159"/>
      <c r="K138" s="159"/>
      <c r="L138" s="159"/>
      <c r="M138" s="167" t="str">
        <f t="shared" si="2"/>
        <v>136. Operating Guidelines and control instructions</v>
      </c>
    </row>
    <row r="139" spans="1:13" ht="37" thickBot="1" x14ac:dyDescent="0.2">
      <c r="A139" s="309">
        <v>137</v>
      </c>
      <c r="B139" s="310" t="s">
        <v>1252</v>
      </c>
      <c r="C139" s="310" t="s">
        <v>1253</v>
      </c>
      <c r="D139" s="310"/>
      <c r="E139" s="310"/>
      <c r="F139" s="159"/>
      <c r="G139" s="159"/>
      <c r="H139" s="159"/>
      <c r="I139" s="159"/>
      <c r="J139" s="159"/>
      <c r="K139" s="159"/>
      <c r="L139" s="159"/>
      <c r="M139" s="167" t="str">
        <f t="shared" si="2"/>
        <v>137. Patrols - Foot and Vehicle patrols with provision for utilisation of either internal and external contractor and surge manpower resources.</v>
      </c>
    </row>
    <row r="140" spans="1:13" ht="61" thickBot="1" x14ac:dyDescent="0.2">
      <c r="A140" s="309">
        <v>138</v>
      </c>
      <c r="B140" s="310" t="s">
        <v>672</v>
      </c>
      <c r="C140" s="310" t="s">
        <v>102</v>
      </c>
      <c r="D140" s="310" t="s">
        <v>103</v>
      </c>
      <c r="E140" s="313">
        <v>2007</v>
      </c>
      <c r="F140" s="162"/>
      <c r="G140" s="162"/>
      <c r="H140" s="162"/>
      <c r="I140" s="162"/>
      <c r="J140" s="162"/>
      <c r="K140" s="162"/>
      <c r="L140" s="162"/>
      <c r="M140" s="168" t="str">
        <f t="shared" si="2"/>
        <v>138. Perimeter and fence line patrols – vehicle and foot patrols -operational procedures including incident and report writing procedures</v>
      </c>
    </row>
    <row r="141" spans="1:13" ht="14" thickBot="1" x14ac:dyDescent="0.2">
      <c r="A141" s="309">
        <v>139</v>
      </c>
      <c r="B141" s="310" t="s">
        <v>433</v>
      </c>
      <c r="C141" s="310"/>
      <c r="D141" s="310"/>
      <c r="E141" s="310"/>
      <c r="F141" s="159"/>
      <c r="G141" s="159"/>
      <c r="H141" s="159"/>
      <c r="I141" s="159"/>
      <c r="J141" s="159"/>
      <c r="K141" s="159"/>
      <c r="L141" s="159"/>
      <c r="M141" s="167" t="str">
        <f t="shared" si="2"/>
        <v xml:space="preserve">139. Planned meetings </v>
      </c>
    </row>
    <row r="142" spans="1:13" ht="61" thickBot="1" x14ac:dyDescent="0.2">
      <c r="A142" s="309">
        <v>140</v>
      </c>
      <c r="B142" s="310" t="s">
        <v>460</v>
      </c>
      <c r="C142" s="310" t="s">
        <v>1254</v>
      </c>
      <c r="D142" s="310"/>
      <c r="E142" s="310"/>
      <c r="F142" s="159"/>
      <c r="G142" s="159"/>
      <c r="H142" s="159"/>
      <c r="I142" s="159"/>
      <c r="J142" s="159"/>
      <c r="K142" s="159"/>
      <c r="L142" s="159"/>
      <c r="M142" s="167" t="str">
        <f t="shared" si="2"/>
        <v>140. Planned meetings (security advisory committee meeting schedule/plan)</v>
      </c>
    </row>
    <row r="143" spans="1:13" ht="37" thickBot="1" x14ac:dyDescent="0.2">
      <c r="A143" s="309">
        <v>141</v>
      </c>
      <c r="B143" s="310" t="s">
        <v>898</v>
      </c>
      <c r="C143" s="310" t="s">
        <v>1255</v>
      </c>
      <c r="D143" s="310"/>
      <c r="E143" s="310"/>
      <c r="F143" s="162"/>
      <c r="G143" s="162"/>
      <c r="H143" s="162"/>
      <c r="I143" s="162"/>
      <c r="J143" s="162"/>
      <c r="K143" s="162"/>
      <c r="L143" s="162"/>
      <c r="M143" s="168" t="str">
        <f t="shared" si="2"/>
        <v xml:space="preserve">141. Preventative maintenance and testing of security, building automation, emergency and associated communication systems </v>
      </c>
    </row>
    <row r="144" spans="1:13" ht="25" thickBot="1" x14ac:dyDescent="0.2">
      <c r="A144" s="309">
        <v>142</v>
      </c>
      <c r="B144" s="310" t="s">
        <v>1256</v>
      </c>
      <c r="C144" s="310" t="s">
        <v>1257</v>
      </c>
      <c r="D144" s="310"/>
      <c r="E144" s="310"/>
      <c r="F144" s="159"/>
      <c r="G144" s="159"/>
      <c r="H144" s="159"/>
      <c r="I144" s="159"/>
      <c r="J144" s="159"/>
      <c r="K144" s="159"/>
      <c r="L144" s="159"/>
      <c r="M144" s="167" t="str">
        <f t="shared" si="2"/>
        <v>142. Private Financing Manual</v>
      </c>
    </row>
    <row r="145" spans="1:13" ht="85" thickBot="1" x14ac:dyDescent="0.2">
      <c r="A145" s="309">
        <v>143</v>
      </c>
      <c r="B145" s="310" t="s">
        <v>434</v>
      </c>
      <c r="C145" s="310" t="s">
        <v>183</v>
      </c>
      <c r="D145" s="310" t="s">
        <v>184</v>
      </c>
      <c r="E145" s="310">
        <v>2006</v>
      </c>
      <c r="F145" s="159"/>
      <c r="G145" s="159"/>
      <c r="H145" s="159"/>
      <c r="I145" s="159"/>
      <c r="J145" s="159"/>
      <c r="K145" s="159"/>
      <c r="L145" s="159"/>
      <c r="M145" s="167" t="str">
        <f t="shared" si="2"/>
        <v>143. Procurement Procedures Manual</v>
      </c>
    </row>
    <row r="146" spans="1:13" ht="97" thickBot="1" x14ac:dyDescent="0.2">
      <c r="A146" s="309">
        <v>144</v>
      </c>
      <c r="B146" s="310" t="s">
        <v>464</v>
      </c>
      <c r="C146" s="310" t="s">
        <v>1258</v>
      </c>
      <c r="D146" s="310"/>
      <c r="E146" s="310"/>
      <c r="F146" s="162"/>
      <c r="G146" s="162"/>
      <c r="H146" s="162"/>
      <c r="I146" s="162"/>
      <c r="J146" s="162"/>
      <c r="K146" s="162"/>
      <c r="L146" s="162"/>
      <c r="M146" s="168" t="str">
        <f t="shared" ref="M146:M200" si="3">A146&amp;". "&amp;B146</f>
        <v>144. Project Management Procedures</v>
      </c>
    </row>
    <row r="147" spans="1:13" ht="14" thickBot="1" x14ac:dyDescent="0.2">
      <c r="A147" s="309">
        <v>145</v>
      </c>
      <c r="B147" s="310" t="s">
        <v>1259</v>
      </c>
      <c r="C147" s="310" t="s">
        <v>1260</v>
      </c>
      <c r="D147" s="310"/>
      <c r="E147" s="310"/>
      <c r="F147" s="159"/>
      <c r="G147" s="159"/>
      <c r="H147" s="159"/>
      <c r="I147" s="159"/>
      <c r="J147" s="159"/>
      <c r="K147" s="159"/>
      <c r="L147" s="159"/>
      <c r="M147" s="167" t="str">
        <f t="shared" si="3"/>
        <v>145. Protocol and Visits Manual</v>
      </c>
    </row>
    <row r="148" spans="1:13" ht="37" thickBot="1" x14ac:dyDescent="0.2">
      <c r="A148" s="309">
        <v>146</v>
      </c>
      <c r="B148" s="310" t="s">
        <v>465</v>
      </c>
      <c r="C148" s="310" t="s">
        <v>1261</v>
      </c>
      <c r="D148" s="310" t="s">
        <v>1262</v>
      </c>
      <c r="E148" s="312">
        <v>2005</v>
      </c>
      <c r="F148" s="159"/>
      <c r="G148" s="159"/>
      <c r="H148" s="159"/>
      <c r="I148" s="159"/>
      <c r="J148" s="159"/>
      <c r="K148" s="159"/>
      <c r="L148" s="159"/>
      <c r="M148" s="167" t="str">
        <f t="shared" si="3"/>
        <v>146. Quality Assurance system</v>
      </c>
    </row>
    <row r="149" spans="1:13" ht="14" thickBot="1" x14ac:dyDescent="0.2">
      <c r="A149" s="309">
        <v>147</v>
      </c>
      <c r="B149" s="310" t="s">
        <v>1263</v>
      </c>
      <c r="C149" s="310" t="s">
        <v>1264</v>
      </c>
      <c r="D149" s="310"/>
      <c r="E149" s="310"/>
      <c r="F149" s="162"/>
      <c r="G149" s="162"/>
      <c r="H149" s="162"/>
      <c r="I149" s="162"/>
      <c r="J149" s="162"/>
      <c r="K149" s="162"/>
      <c r="L149" s="162"/>
      <c r="M149" s="168" t="str">
        <f t="shared" si="3"/>
        <v xml:space="preserve">147. Rationalised Training in Defence Procedure Manual </v>
      </c>
    </row>
    <row r="150" spans="1:13" ht="14" thickBot="1" x14ac:dyDescent="0.2">
      <c r="A150" s="309">
        <v>148</v>
      </c>
      <c r="B150" s="310" t="s">
        <v>466</v>
      </c>
      <c r="C150" s="310"/>
      <c r="D150" s="310"/>
      <c r="E150" s="310"/>
      <c r="F150" s="159"/>
      <c r="G150" s="159"/>
      <c r="H150" s="159"/>
      <c r="I150" s="159"/>
      <c r="J150" s="159"/>
      <c r="K150" s="159"/>
      <c r="L150" s="159"/>
      <c r="M150" s="167" t="str">
        <f t="shared" si="3"/>
        <v xml:space="preserve">148. Records Information management </v>
      </c>
    </row>
    <row r="151" spans="1:13" ht="14" thickBot="1" x14ac:dyDescent="0.2">
      <c r="A151" s="309">
        <v>149</v>
      </c>
      <c r="B151" s="310" t="s">
        <v>467</v>
      </c>
      <c r="C151" s="310"/>
      <c r="D151" s="310"/>
      <c r="E151" s="310"/>
      <c r="F151" s="159"/>
      <c r="G151" s="159"/>
      <c r="H151" s="159"/>
      <c r="I151" s="159"/>
      <c r="J151" s="159"/>
      <c r="K151" s="159"/>
      <c r="L151" s="159"/>
      <c r="M151" s="167" t="str">
        <f t="shared" si="3"/>
        <v>149. Recruitment procedures</v>
      </c>
    </row>
    <row r="152" spans="1:13" ht="37" thickBot="1" x14ac:dyDescent="0.2">
      <c r="A152" s="309">
        <v>150</v>
      </c>
      <c r="B152" s="310" t="s">
        <v>58</v>
      </c>
      <c r="C152" s="310"/>
      <c r="D152" s="310" t="s">
        <v>1265</v>
      </c>
      <c r="E152" s="310"/>
      <c r="F152" s="162"/>
      <c r="G152" s="162"/>
      <c r="H152" s="162"/>
      <c r="I152" s="162"/>
      <c r="J152" s="162"/>
      <c r="K152" s="162"/>
      <c r="L152" s="162"/>
      <c r="M152" s="168" t="str">
        <f t="shared" si="3"/>
        <v xml:space="preserve">150. Regular inspection, testing and maintenance of: Communication, Fire &amp; Gas detection, Intrusion Detection systems, CCTV, perimeter and Access Control Systems </v>
      </c>
    </row>
    <row r="153" spans="1:13" ht="37" thickBot="1" x14ac:dyDescent="0.2">
      <c r="A153" s="309">
        <v>151</v>
      </c>
      <c r="B153" s="310" t="s">
        <v>788</v>
      </c>
      <c r="C153" s="310" t="s">
        <v>1266</v>
      </c>
      <c r="D153" s="310"/>
      <c r="E153" s="310"/>
      <c r="F153" s="159"/>
      <c r="G153" s="159"/>
      <c r="H153" s="159"/>
      <c r="I153" s="159"/>
      <c r="J153" s="159"/>
      <c r="K153" s="159"/>
      <c r="L153" s="159"/>
      <c r="M153" s="167" t="str">
        <f t="shared" si="3"/>
        <v xml:space="preserve">151. Regular review of threat environment and Security Risk Assessment </v>
      </c>
    </row>
    <row r="154" spans="1:13" ht="61" thickBot="1" x14ac:dyDescent="0.2">
      <c r="A154" s="309">
        <v>152</v>
      </c>
      <c r="B154" s="310" t="s">
        <v>65</v>
      </c>
      <c r="C154" s="310" t="s">
        <v>151</v>
      </c>
      <c r="D154" s="310"/>
      <c r="E154" s="310"/>
      <c r="F154" s="159"/>
      <c r="G154" s="159"/>
      <c r="H154" s="159"/>
      <c r="I154" s="159"/>
      <c r="J154" s="159"/>
      <c r="K154" s="159"/>
      <c r="L154" s="159"/>
      <c r="M154" s="167" t="str">
        <f t="shared" si="3"/>
        <v xml:space="preserve">152. Regular Training Needs Analysis and competency based training/assessment of Security and emergency staff Redundant systems and contingency plans for communication systems After hours contact numbers, Contingency plans and HR guidelines in place for calling out off-duty security and emergency staff </v>
      </c>
    </row>
    <row r="155" spans="1:13" ht="14" thickBot="1" x14ac:dyDescent="0.2">
      <c r="A155" s="309">
        <v>153</v>
      </c>
      <c r="B155" s="310" t="s">
        <v>468</v>
      </c>
      <c r="C155" s="310"/>
      <c r="D155" s="310"/>
      <c r="E155" s="310"/>
      <c r="F155" s="162"/>
      <c r="G155" s="162"/>
      <c r="H155" s="162"/>
      <c r="I155" s="162"/>
      <c r="J155" s="162"/>
      <c r="K155" s="162"/>
      <c r="L155" s="162"/>
      <c r="M155" s="168" t="str">
        <f t="shared" si="3"/>
        <v>153. Safety and Health Rep. guide.</v>
      </c>
    </row>
    <row r="156" spans="1:13" ht="14" thickBot="1" x14ac:dyDescent="0.2">
      <c r="A156" s="309">
        <v>154</v>
      </c>
      <c r="B156" s="310" t="s">
        <v>242</v>
      </c>
      <c r="C156" s="310"/>
      <c r="D156" s="310"/>
      <c r="E156" s="310"/>
      <c r="F156" s="159"/>
      <c r="G156" s="159"/>
      <c r="H156" s="159"/>
      <c r="I156" s="159"/>
      <c r="J156" s="159"/>
      <c r="K156" s="159"/>
      <c r="L156" s="159"/>
      <c r="M156" s="167" t="str">
        <f t="shared" si="3"/>
        <v>154. SAFETYMAN Vol 1, Pt 5</v>
      </c>
    </row>
    <row r="157" spans="1:13" ht="14" thickBot="1" x14ac:dyDescent="0.2">
      <c r="A157" s="309">
        <v>155</v>
      </c>
      <c r="B157" s="310" t="s">
        <v>1243</v>
      </c>
      <c r="C157" s="310"/>
      <c r="D157" s="310"/>
      <c r="E157" s="310"/>
      <c r="F157" s="159"/>
      <c r="G157" s="159"/>
      <c r="H157" s="159"/>
      <c r="I157" s="159"/>
      <c r="J157" s="159"/>
      <c r="K157" s="159"/>
      <c r="L157" s="159"/>
      <c r="M157" s="167" t="str">
        <f t="shared" si="3"/>
        <v>155. SAFTEYMAN VOL 1 - Pt 7</v>
      </c>
    </row>
    <row r="158" spans="1:13" ht="133" thickBot="1" x14ac:dyDescent="0.2">
      <c r="A158" s="309">
        <v>156</v>
      </c>
      <c r="B158" s="310" t="s">
        <v>1267</v>
      </c>
      <c r="C158" s="315" t="s">
        <v>1268</v>
      </c>
      <c r="D158" s="310"/>
      <c r="E158" s="310"/>
      <c r="F158" s="162"/>
      <c r="G158" s="162"/>
      <c r="H158" s="162"/>
      <c r="I158" s="162"/>
      <c r="J158" s="162"/>
      <c r="K158" s="162"/>
      <c r="L158" s="162"/>
      <c r="M158" s="168" t="str">
        <f t="shared" si="3"/>
        <v xml:space="preserve">156. Screening / vetting points - Vehicle entry, Car parks, Goods inwards / Deliveries, Courier and other Delivery points, Reception, Internal demarcation where there are shared tenancy arrangements. </v>
      </c>
    </row>
    <row r="159" spans="1:13" ht="85" thickBot="1" x14ac:dyDescent="0.2">
      <c r="A159" s="309">
        <v>157</v>
      </c>
      <c r="B159" s="310" t="s">
        <v>1269</v>
      </c>
      <c r="C159" s="310" t="s">
        <v>1270</v>
      </c>
      <c r="D159" s="310"/>
      <c r="E159" s="310"/>
      <c r="F159" s="159"/>
      <c r="G159" s="159"/>
      <c r="H159" s="159"/>
      <c r="I159" s="159"/>
      <c r="J159" s="159"/>
      <c r="K159" s="159"/>
      <c r="L159" s="159"/>
      <c r="M159" s="167" t="str">
        <f t="shared" si="3"/>
        <v xml:space="preserve">157. Secure and Non Secure Areas - readily identified Secure areas with associated screening, access control and monitoring capability - i.e. CCTV e.g. Stairwells  - internal stairwells verses exit / evacuation stairwells. Stairwells ( internal ) between floor levels and exiting onto lift lobby areas. Lift Lobbies to Lift Carriages, Lift Carriages to summon / call specific ;levels / floors as authorised - i.e. access level reflecting individual / role profile.  </v>
      </c>
    </row>
    <row r="160" spans="1:13" ht="49" thickBot="1" x14ac:dyDescent="0.2">
      <c r="A160" s="309">
        <v>158</v>
      </c>
      <c r="B160" s="310" t="s">
        <v>1271</v>
      </c>
      <c r="C160" s="310" t="s">
        <v>1270</v>
      </c>
      <c r="D160" s="310"/>
      <c r="E160" s="310"/>
      <c r="F160" s="159"/>
      <c r="G160" s="159"/>
      <c r="H160" s="159"/>
      <c r="I160" s="159"/>
      <c r="J160" s="159"/>
      <c r="K160" s="159"/>
      <c r="L160" s="159"/>
      <c r="M160" s="167" t="str">
        <f t="shared" si="3"/>
        <v>158. Secure areas – high value areas e.g. printing rooms, photo copy room, archive storage areas have appropriate protocols and procedures for entry, cleaning, waste removal / disposal, document shredding.</v>
      </c>
    </row>
    <row r="161" spans="1:13" ht="49" thickBot="1" x14ac:dyDescent="0.2">
      <c r="A161" s="309">
        <v>159</v>
      </c>
      <c r="B161" s="310" t="s">
        <v>1281</v>
      </c>
      <c r="C161" s="310" t="s">
        <v>1270</v>
      </c>
      <c r="D161" s="310"/>
      <c r="E161" s="310"/>
      <c r="F161" s="162"/>
      <c r="G161" s="162"/>
      <c r="H161" s="162"/>
      <c r="I161" s="162"/>
      <c r="J161" s="162"/>
      <c r="K161" s="162"/>
      <c r="L161" s="162"/>
      <c r="M161" s="168" t="str">
        <f t="shared" si="3"/>
        <v xml:space="preserve">159. Secure classified containers etc Provision of appropriate secure document containers reflective of document classification / rating, both short term and archive capability. Secure and audit capable key containers. </v>
      </c>
    </row>
    <row r="162" spans="1:13" ht="157" thickBot="1" x14ac:dyDescent="0.2">
      <c r="A162" s="309">
        <v>160</v>
      </c>
      <c r="B162" s="310" t="s">
        <v>1282</v>
      </c>
      <c r="C162" s="310" t="s">
        <v>1283</v>
      </c>
      <c r="D162" s="310" t="s">
        <v>1284</v>
      </c>
      <c r="E162" s="313">
        <v>2004</v>
      </c>
      <c r="F162" s="159"/>
      <c r="G162" s="159"/>
      <c r="H162" s="159"/>
      <c r="I162" s="159"/>
      <c r="J162" s="159"/>
      <c r="K162" s="159"/>
      <c r="L162" s="159"/>
      <c r="M162" s="167" t="str">
        <f t="shared" si="3"/>
        <v xml:space="preserve">160. Secure communications and early warning systems – phone, radio, e-mail etc that ensure the security integrity of communication activities remain uncompromised.  </v>
      </c>
    </row>
    <row r="163" spans="1:13" ht="37" thickBot="1" x14ac:dyDescent="0.2">
      <c r="A163" s="309">
        <v>161</v>
      </c>
      <c r="B163" s="310" t="s">
        <v>3</v>
      </c>
      <c r="C163" s="310" t="s">
        <v>1285</v>
      </c>
      <c r="D163" s="310"/>
      <c r="E163" s="310"/>
      <c r="F163" s="159"/>
      <c r="G163" s="159"/>
      <c r="H163" s="159"/>
      <c r="I163" s="159"/>
      <c r="J163" s="159"/>
      <c r="K163" s="159"/>
      <c r="L163" s="159"/>
      <c r="M163" s="167" t="str">
        <f t="shared" si="3"/>
        <v>161. Security and Safety Hazard/Incident reporting and analysis</v>
      </c>
    </row>
    <row r="164" spans="1:13" ht="181" thickBot="1" x14ac:dyDescent="0.2">
      <c r="A164" s="309">
        <v>162</v>
      </c>
      <c r="B164" s="310" t="s">
        <v>1286</v>
      </c>
      <c r="C164" s="310" t="s">
        <v>1287</v>
      </c>
      <c r="D164" s="310"/>
      <c r="E164" s="310"/>
      <c r="F164" s="162"/>
      <c r="G164" s="162"/>
      <c r="H164" s="162"/>
      <c r="I164" s="162"/>
      <c r="J164" s="162"/>
      <c r="K164" s="162"/>
      <c r="L164" s="162"/>
      <c r="M164" s="168" t="str">
        <f t="shared" si="3"/>
        <v>162. Security infringement and breaches</v>
      </c>
    </row>
    <row r="165" spans="1:13" ht="14" thickBot="1" x14ac:dyDescent="0.2">
      <c r="A165" s="309">
        <v>163</v>
      </c>
      <c r="B165" s="310" t="s">
        <v>469</v>
      </c>
      <c r="C165" s="310"/>
      <c r="D165" s="310"/>
      <c r="E165" s="310"/>
      <c r="F165" s="159"/>
      <c r="G165" s="159"/>
      <c r="H165" s="159"/>
      <c r="I165" s="159"/>
      <c r="J165" s="159"/>
      <c r="K165" s="159"/>
      <c r="L165" s="159"/>
      <c r="M165" s="167" t="str">
        <f t="shared" si="3"/>
        <v>163. Security Instructions</v>
      </c>
    </row>
    <row r="166" spans="1:13" ht="37" thickBot="1" x14ac:dyDescent="0.2">
      <c r="A166" s="309">
        <v>164</v>
      </c>
      <c r="B166" s="310" t="s">
        <v>667</v>
      </c>
      <c r="C166" s="310" t="s">
        <v>1288</v>
      </c>
      <c r="D166" s="310"/>
      <c r="E166" s="310"/>
      <c r="F166" s="159"/>
      <c r="G166" s="159"/>
      <c r="H166" s="159"/>
      <c r="I166" s="159"/>
      <c r="J166" s="159"/>
      <c r="K166" s="159"/>
      <c r="L166" s="159"/>
      <c r="M166" s="167" t="str">
        <f t="shared" si="3"/>
        <v>164. Security Instructions - unattended packages, delivery / dispatch procedures / procurement</v>
      </c>
    </row>
    <row r="167" spans="1:13" ht="49" thickBot="1" x14ac:dyDescent="0.2">
      <c r="A167" s="309">
        <v>165</v>
      </c>
      <c r="B167" s="310" t="s">
        <v>470</v>
      </c>
      <c r="C167" s="310" t="s">
        <v>1289</v>
      </c>
      <c r="D167" s="310" t="s">
        <v>99</v>
      </c>
      <c r="E167" s="310">
        <v>2008</v>
      </c>
      <c r="F167" s="162"/>
      <c r="G167" s="162"/>
      <c r="H167" s="162"/>
      <c r="I167" s="162"/>
      <c r="J167" s="162"/>
      <c r="K167" s="162"/>
      <c r="L167" s="162"/>
      <c r="M167" s="168" t="str">
        <f t="shared" si="3"/>
        <v>165. Security Policy</v>
      </c>
    </row>
    <row r="168" spans="1:13" ht="25" thickBot="1" x14ac:dyDescent="0.2">
      <c r="A168" s="309">
        <v>166</v>
      </c>
      <c r="B168" s="316" t="s">
        <v>1290</v>
      </c>
      <c r="C168" s="317" t="s">
        <v>1291</v>
      </c>
      <c r="D168" s="317"/>
      <c r="E168" s="317"/>
      <c r="F168" s="159"/>
      <c r="G168" s="159"/>
      <c r="H168" s="159"/>
      <c r="I168" s="159"/>
      <c r="J168" s="159"/>
      <c r="K168" s="159"/>
      <c r="L168" s="159"/>
      <c r="M168" s="167" t="str">
        <f t="shared" si="3"/>
        <v>166. Security Framework</v>
      </c>
    </row>
    <row r="169" spans="1:13" ht="37" thickBot="1" x14ac:dyDescent="0.2">
      <c r="A169" s="309">
        <v>167</v>
      </c>
      <c r="B169" s="310" t="s">
        <v>471</v>
      </c>
      <c r="C169" s="310" t="s">
        <v>1292</v>
      </c>
      <c r="D169" s="310" t="s">
        <v>99</v>
      </c>
      <c r="E169" s="310">
        <v>2008</v>
      </c>
      <c r="F169" s="159"/>
      <c r="G169" s="159"/>
      <c r="H169" s="159"/>
      <c r="I169" s="159"/>
      <c r="J169" s="159"/>
      <c r="K169" s="159"/>
      <c r="L169" s="159"/>
      <c r="M169" s="167" t="str">
        <f t="shared" si="3"/>
        <v>167. Security Procedure</v>
      </c>
    </row>
    <row r="170" spans="1:13" ht="37" thickBot="1" x14ac:dyDescent="0.2">
      <c r="A170" s="309">
        <v>168</v>
      </c>
      <c r="B170" s="310" t="s">
        <v>472</v>
      </c>
      <c r="C170" s="310" t="s">
        <v>1293</v>
      </c>
      <c r="D170" s="310" t="s">
        <v>99</v>
      </c>
      <c r="E170" s="310">
        <v>2008</v>
      </c>
      <c r="F170" s="162"/>
      <c r="G170" s="162"/>
      <c r="H170" s="162"/>
      <c r="I170" s="162"/>
      <c r="J170" s="162"/>
      <c r="K170" s="162"/>
      <c r="L170" s="162"/>
      <c r="M170" s="168" t="str">
        <f t="shared" si="3"/>
        <v>168. Security Risk Assessment</v>
      </c>
    </row>
    <row r="171" spans="1:13" ht="14" thickBot="1" x14ac:dyDescent="0.2">
      <c r="A171" s="309">
        <v>169</v>
      </c>
      <c r="B171" s="310" t="s">
        <v>473</v>
      </c>
      <c r="C171" s="310"/>
      <c r="D171" s="310"/>
      <c r="E171" s="310"/>
      <c r="F171" s="159"/>
      <c r="G171" s="159"/>
      <c r="H171" s="159"/>
      <c r="I171" s="159"/>
      <c r="J171" s="159"/>
      <c r="K171" s="159"/>
      <c r="L171" s="159"/>
      <c r="M171" s="167" t="str">
        <f t="shared" si="3"/>
        <v>169. Security Risk Mgt Plan</v>
      </c>
    </row>
    <row r="172" spans="1:13" ht="25" thickBot="1" x14ac:dyDescent="0.2">
      <c r="A172" s="309">
        <v>170</v>
      </c>
      <c r="B172" s="310" t="s">
        <v>474</v>
      </c>
      <c r="C172" s="310" t="s">
        <v>1294</v>
      </c>
      <c r="D172" s="310" t="s">
        <v>1295</v>
      </c>
      <c r="E172" s="310">
        <v>2004</v>
      </c>
      <c r="F172" s="159"/>
      <c r="G172" s="159"/>
      <c r="H172" s="159"/>
      <c r="I172" s="159"/>
      <c r="J172" s="159"/>
      <c r="K172" s="159"/>
      <c r="L172" s="159"/>
      <c r="M172" s="167" t="str">
        <f t="shared" si="3"/>
        <v>170. Security Standards</v>
      </c>
    </row>
    <row r="173" spans="1:13" ht="14" thickBot="1" x14ac:dyDescent="0.2">
      <c r="A173" s="309">
        <v>171</v>
      </c>
      <c r="B173" s="310" t="s">
        <v>1306</v>
      </c>
      <c r="C173" s="310"/>
      <c r="D173" s="310"/>
      <c r="E173" s="310"/>
      <c r="F173" s="162"/>
      <c r="G173" s="162"/>
      <c r="H173" s="162"/>
      <c r="I173" s="162"/>
      <c r="J173" s="162"/>
      <c r="K173" s="162"/>
      <c r="L173" s="162"/>
      <c r="M173" s="168" t="str">
        <f t="shared" si="3"/>
        <v>171. Self Assessment Probity Review</v>
      </c>
    </row>
    <row r="174" spans="1:13" ht="109" thickBot="1" x14ac:dyDescent="0.2">
      <c r="A174" s="309">
        <v>172</v>
      </c>
      <c r="B174" s="310" t="s">
        <v>743</v>
      </c>
      <c r="C174" s="310" t="s">
        <v>744</v>
      </c>
      <c r="D174" s="310"/>
      <c r="E174" s="310"/>
      <c r="F174" s="159"/>
      <c r="G174" s="159"/>
      <c r="H174" s="159"/>
      <c r="I174" s="159"/>
      <c r="J174" s="159"/>
      <c r="K174" s="159"/>
      <c r="L174" s="159"/>
      <c r="M174" s="167" t="str">
        <f t="shared" si="3"/>
        <v>172. Signage – Trespass warning, alarms, site entry notification - that adequately reflect the desired security awareness profile while informing occupants of their obligations and the expectations of the organisation. e.g. ( 1 ) Consideration of the privacy act when placing / using CTV Camera Monitoring equipment in locations other than designated ''Public Places'. ( 2 ) Requirement to display Security and or Visitor identification card, ( 3 ) Secure locations alarmed during designated hours, ( 4 ) Trespassers to be prosecuted, etc</v>
      </c>
    </row>
    <row r="175" spans="1:13" ht="25" thickBot="1" x14ac:dyDescent="0.2">
      <c r="A175" s="309">
        <v>173</v>
      </c>
      <c r="B175" s="310" t="s">
        <v>745</v>
      </c>
      <c r="C175" s="310" t="s">
        <v>746</v>
      </c>
      <c r="D175" s="310" t="s">
        <v>747</v>
      </c>
      <c r="E175" s="310">
        <v>2007</v>
      </c>
      <c r="F175" s="159"/>
      <c r="G175" s="159"/>
      <c r="H175" s="159"/>
      <c r="I175" s="159"/>
      <c r="J175" s="159"/>
      <c r="K175" s="159"/>
      <c r="L175" s="159"/>
      <c r="M175" s="167" t="str">
        <f t="shared" si="3"/>
        <v xml:space="preserve">173. Staff Training Manual - Regular Security awareness training for general staff </v>
      </c>
    </row>
    <row r="176" spans="1:13" ht="14" thickBot="1" x14ac:dyDescent="0.2">
      <c r="A176" s="309">
        <v>174</v>
      </c>
      <c r="B176" s="310" t="s">
        <v>476</v>
      </c>
      <c r="C176" s="310"/>
      <c r="D176" s="310"/>
      <c r="E176" s="310"/>
      <c r="F176" s="162"/>
      <c r="G176" s="162"/>
      <c r="H176" s="162"/>
      <c r="I176" s="162"/>
      <c r="J176" s="162"/>
      <c r="K176" s="162"/>
      <c r="L176" s="162"/>
      <c r="M176" s="168" t="str">
        <f t="shared" si="3"/>
        <v>174. Staff Training Policy</v>
      </c>
    </row>
    <row r="177" spans="1:13" ht="49" thickBot="1" x14ac:dyDescent="0.2">
      <c r="A177" s="309">
        <v>175</v>
      </c>
      <c r="B177" s="310" t="s">
        <v>477</v>
      </c>
      <c r="C177" s="310" t="s">
        <v>748</v>
      </c>
      <c r="D177" s="310" t="s">
        <v>749</v>
      </c>
      <c r="E177" s="310">
        <v>2005</v>
      </c>
      <c r="F177" s="159"/>
      <c r="G177" s="159"/>
      <c r="H177" s="159"/>
      <c r="I177" s="159"/>
      <c r="J177" s="159"/>
      <c r="K177" s="159"/>
      <c r="L177" s="159"/>
      <c r="M177" s="167" t="str">
        <f t="shared" si="3"/>
        <v>175. Strategic Direction</v>
      </c>
    </row>
    <row r="178" spans="1:13" ht="25" thickBot="1" x14ac:dyDescent="0.2">
      <c r="A178" s="309">
        <v>176</v>
      </c>
      <c r="B178" s="310" t="s">
        <v>748</v>
      </c>
      <c r="C178" s="310" t="s">
        <v>750</v>
      </c>
      <c r="D178" s="310"/>
      <c r="E178" s="310"/>
      <c r="F178" s="159"/>
      <c r="G178" s="159"/>
      <c r="H178" s="159"/>
      <c r="I178" s="159"/>
      <c r="J178" s="159"/>
      <c r="K178" s="159"/>
      <c r="L178" s="159"/>
      <c r="M178" s="167" t="str">
        <f t="shared" si="3"/>
        <v>176. Strategy Planning Framework Handbook</v>
      </c>
    </row>
    <row r="179" spans="1:13" ht="14" thickBot="1" x14ac:dyDescent="0.2">
      <c r="A179" s="309">
        <v>177</v>
      </c>
      <c r="B179" s="310" t="s">
        <v>1303</v>
      </c>
      <c r="C179" s="310"/>
      <c r="D179" s="310"/>
      <c r="E179" s="310"/>
      <c r="F179" s="162"/>
      <c r="G179" s="162"/>
      <c r="H179" s="162"/>
      <c r="I179" s="162"/>
      <c r="J179" s="162"/>
      <c r="K179" s="162"/>
      <c r="L179" s="162"/>
      <c r="M179" s="168" t="str">
        <f t="shared" si="3"/>
        <v>177. Supply Chain – Procurement and Logistics</v>
      </c>
    </row>
    <row r="180" spans="1:13" ht="14" thickBot="1" x14ac:dyDescent="0.2">
      <c r="A180" s="309">
        <v>178</v>
      </c>
      <c r="B180" s="310" t="s">
        <v>1304</v>
      </c>
      <c r="C180" s="310"/>
      <c r="D180" s="310"/>
      <c r="E180" s="310"/>
      <c r="F180" s="159"/>
      <c r="G180" s="159"/>
      <c r="H180" s="159"/>
      <c r="I180" s="159"/>
      <c r="J180" s="159"/>
      <c r="K180" s="159"/>
      <c r="L180" s="159"/>
      <c r="M180" s="167" t="str">
        <f t="shared" si="3"/>
        <v>178. Systems administration procedures</v>
      </c>
    </row>
    <row r="181" spans="1:13" ht="193" thickBot="1" x14ac:dyDescent="0.2">
      <c r="A181" s="309">
        <v>179</v>
      </c>
      <c r="B181" s="310" t="s">
        <v>751</v>
      </c>
      <c r="C181" s="310" t="s">
        <v>752</v>
      </c>
      <c r="D181" s="310" t="s">
        <v>99</v>
      </c>
      <c r="E181" s="310">
        <v>1999</v>
      </c>
      <c r="F181" s="159"/>
      <c r="G181" s="159"/>
      <c r="H181" s="159"/>
      <c r="I181" s="159"/>
      <c r="J181" s="159"/>
      <c r="K181" s="159"/>
      <c r="L181" s="159"/>
      <c r="M181" s="167" t="str">
        <f t="shared" si="3"/>
        <v>179. Telephone Security</v>
      </c>
    </row>
    <row r="182" spans="1:13" ht="14" thickBot="1" x14ac:dyDescent="0.2">
      <c r="A182" s="309">
        <v>180</v>
      </c>
      <c r="B182" s="310" t="s">
        <v>753</v>
      </c>
      <c r="C182" s="310" t="s">
        <v>754</v>
      </c>
      <c r="D182" s="310"/>
      <c r="E182" s="310"/>
      <c r="F182" s="162"/>
      <c r="G182" s="162"/>
      <c r="H182" s="162"/>
      <c r="I182" s="162"/>
      <c r="J182" s="162"/>
      <c r="K182" s="162"/>
      <c r="L182" s="162"/>
      <c r="M182" s="168" t="str">
        <f t="shared" si="3"/>
        <v xml:space="preserve">180. The Logistic Support Manual </v>
      </c>
    </row>
    <row r="183" spans="1:13" ht="25" thickBot="1" x14ac:dyDescent="0.2">
      <c r="A183" s="309">
        <v>181</v>
      </c>
      <c r="B183" s="310" t="s">
        <v>857</v>
      </c>
      <c r="C183" s="310" t="s">
        <v>151</v>
      </c>
      <c r="D183" s="310"/>
      <c r="E183" s="310"/>
      <c r="F183" s="159"/>
      <c r="G183" s="159"/>
      <c r="H183" s="159"/>
      <c r="I183" s="159"/>
      <c r="J183" s="159"/>
      <c r="K183" s="159"/>
      <c r="L183" s="159"/>
      <c r="M183" s="167" t="str">
        <f t="shared" si="3"/>
        <v>181. Training needs analysis undertaken at regular / scheduled intervals.</v>
      </c>
    </row>
    <row r="184" spans="1:13" ht="181" thickBot="1" x14ac:dyDescent="0.2">
      <c r="A184" s="309">
        <v>182</v>
      </c>
      <c r="B184" s="310" t="s">
        <v>755</v>
      </c>
      <c r="C184" s="310" t="s">
        <v>756</v>
      </c>
      <c r="D184" s="310" t="s">
        <v>99</v>
      </c>
      <c r="E184" s="310">
        <v>2005</v>
      </c>
      <c r="F184" s="159"/>
      <c r="G184" s="159"/>
      <c r="H184" s="159"/>
      <c r="I184" s="159"/>
      <c r="J184" s="159"/>
      <c r="K184" s="159"/>
      <c r="L184" s="159"/>
      <c r="M184" s="167" t="str">
        <f t="shared" si="3"/>
        <v>182. Use of photocopies, fax and other devices</v>
      </c>
    </row>
    <row r="185" spans="1:13" ht="109" thickBot="1" x14ac:dyDescent="0.2">
      <c r="A185" s="309">
        <v>183</v>
      </c>
      <c r="B185" s="310" t="s">
        <v>757</v>
      </c>
      <c r="C185" s="310" t="s">
        <v>758</v>
      </c>
      <c r="D185" s="310" t="s">
        <v>759</v>
      </c>
      <c r="E185" s="310">
        <v>2006</v>
      </c>
      <c r="F185" s="162"/>
      <c r="G185" s="162"/>
      <c r="H185" s="162"/>
      <c r="I185" s="162"/>
      <c r="J185" s="162"/>
      <c r="K185" s="162"/>
      <c r="L185" s="162"/>
      <c r="M185" s="168" t="str">
        <f t="shared" si="3"/>
        <v>183. Vetting</v>
      </c>
    </row>
    <row r="186" spans="1:13" ht="85" thickBot="1" x14ac:dyDescent="0.2">
      <c r="A186" s="309">
        <v>184</v>
      </c>
      <c r="B186" s="310" t="s">
        <v>1305</v>
      </c>
      <c r="C186" s="310" t="s">
        <v>760</v>
      </c>
      <c r="D186" s="310"/>
      <c r="E186" s="310"/>
      <c r="F186" s="159"/>
      <c r="G186" s="159"/>
      <c r="H186" s="159"/>
      <c r="I186" s="159"/>
      <c r="J186" s="159"/>
      <c r="K186" s="159"/>
      <c r="L186" s="159"/>
      <c r="M186" s="167" t="str">
        <f t="shared" si="3"/>
        <v>184. Waste disposal procedure</v>
      </c>
    </row>
    <row r="187" spans="1:13" ht="37" thickBot="1" x14ac:dyDescent="0.2">
      <c r="A187" s="309">
        <v>185</v>
      </c>
      <c r="B187" s="310" t="s">
        <v>761</v>
      </c>
      <c r="C187" s="310" t="s">
        <v>762</v>
      </c>
      <c r="D187" s="310" t="s">
        <v>763</v>
      </c>
      <c r="E187" s="310">
        <v>2007</v>
      </c>
      <c r="F187" s="159"/>
      <c r="G187" s="159"/>
      <c r="H187" s="159"/>
      <c r="I187" s="159"/>
      <c r="J187" s="159"/>
      <c r="K187" s="159"/>
      <c r="L187" s="159"/>
      <c r="M187" s="167" t="str">
        <f t="shared" si="3"/>
        <v>185. DI(G) PERS 16–24 - Mental Health Provision in the Australian Defence Force</v>
      </c>
    </row>
    <row r="188" spans="1:13" ht="25" thickBot="1" x14ac:dyDescent="0.2">
      <c r="A188" s="309">
        <v>186</v>
      </c>
      <c r="B188" s="310" t="s">
        <v>764</v>
      </c>
      <c r="C188" s="310" t="s">
        <v>765</v>
      </c>
      <c r="D188" s="310" t="s">
        <v>766</v>
      </c>
      <c r="E188" s="312" t="s">
        <v>767</v>
      </c>
      <c r="F188" s="162"/>
      <c r="G188" s="162"/>
      <c r="H188" s="162"/>
      <c r="I188" s="162"/>
      <c r="J188" s="162"/>
      <c r="K188" s="162"/>
      <c r="L188" s="162"/>
      <c r="M188" s="168" t="str">
        <f t="shared" si="3"/>
        <v>186. DEPARTMENTAL QUALITY ASSURANCE
INSTRUCTION NO 009 - CONTRACT AUDIT AND SURVEILLANCE</v>
      </c>
    </row>
    <row r="189" spans="1:13" ht="49" thickBot="1" x14ac:dyDescent="0.2">
      <c r="A189" s="309">
        <v>187</v>
      </c>
      <c r="B189" s="310" t="s">
        <v>768</v>
      </c>
      <c r="C189" s="310" t="s">
        <v>768</v>
      </c>
      <c r="D189" s="310"/>
      <c r="E189" s="312">
        <v>38687</v>
      </c>
      <c r="F189" s="159"/>
      <c r="G189" s="159"/>
      <c r="H189" s="159"/>
      <c r="I189" s="159"/>
      <c r="J189" s="159"/>
      <c r="K189" s="159"/>
      <c r="L189" s="159"/>
      <c r="M189" s="167" t="str">
        <f t="shared" si="3"/>
        <v>187. Defence Fraud Control Plan No. 6</v>
      </c>
    </row>
    <row r="190" spans="1:13" ht="37" thickBot="1" x14ac:dyDescent="0.2">
      <c r="A190" s="309">
        <v>188</v>
      </c>
      <c r="B190" s="310" t="s">
        <v>769</v>
      </c>
      <c r="C190" s="310" t="s">
        <v>770</v>
      </c>
      <c r="D190" s="310"/>
      <c r="E190" s="310">
        <v>2005</v>
      </c>
      <c r="F190" s="159"/>
      <c r="G190" s="159"/>
      <c r="H190" s="159"/>
      <c r="I190" s="159"/>
      <c r="J190" s="159"/>
      <c r="K190" s="159"/>
      <c r="L190" s="159"/>
      <c r="M190" s="167" t="str">
        <f t="shared" si="3"/>
        <v>188. DI(G) ADMIN 27–2 Access to Defence and Defence–related archival records under the Archives Act 1982</v>
      </c>
    </row>
    <row r="191" spans="1:13" ht="37" thickBot="1" x14ac:dyDescent="0.2">
      <c r="A191" s="309">
        <v>189</v>
      </c>
      <c r="B191" s="310" t="s">
        <v>771</v>
      </c>
      <c r="C191" s="310" t="s">
        <v>772</v>
      </c>
      <c r="D191" s="310" t="s">
        <v>773</v>
      </c>
      <c r="E191" s="310">
        <v>2003</v>
      </c>
      <c r="F191" s="162"/>
      <c r="G191" s="162"/>
      <c r="H191" s="162"/>
      <c r="I191" s="162"/>
      <c r="J191" s="162"/>
      <c r="K191" s="162"/>
      <c r="L191" s="162"/>
      <c r="M191" s="168" t="str">
        <f t="shared" si="3"/>
        <v>189. DEPARTMENTAL LOGISTICS
INSTRUCTION NO 1/2003 - REQUEST FOR CONTRACTOR ACCESS TO THE STANDARD DEFENCE SUPPLY SYSTEM</v>
      </c>
    </row>
    <row r="192" spans="1:13" ht="14" thickBot="1" x14ac:dyDescent="0.2">
      <c r="A192" s="157">
        <v>178</v>
      </c>
      <c r="B192" s="158"/>
      <c r="C192" s="158"/>
      <c r="D192" s="158"/>
      <c r="E192" s="158"/>
      <c r="F192" s="159"/>
      <c r="G192" s="159"/>
      <c r="H192" s="159"/>
      <c r="I192" s="159"/>
      <c r="J192" s="159"/>
      <c r="K192" s="159"/>
      <c r="L192" s="159"/>
      <c r="M192" s="167" t="str">
        <f t="shared" si="3"/>
        <v xml:space="preserve">178. </v>
      </c>
    </row>
    <row r="193" spans="1:13" ht="14" thickBot="1" x14ac:dyDescent="0.2">
      <c r="A193" s="157">
        <v>179</v>
      </c>
      <c r="B193" s="158"/>
      <c r="C193" s="158"/>
      <c r="D193" s="158"/>
      <c r="E193" s="158"/>
      <c r="F193" s="159"/>
      <c r="G193" s="159"/>
      <c r="H193" s="159"/>
      <c r="I193" s="159"/>
      <c r="J193" s="159"/>
      <c r="K193" s="159"/>
      <c r="L193" s="159"/>
      <c r="M193" s="167" t="str">
        <f t="shared" si="3"/>
        <v xml:space="preserve">179. </v>
      </c>
    </row>
    <row r="194" spans="1:13" ht="14" thickBot="1" x14ac:dyDescent="0.2">
      <c r="A194" s="160">
        <v>180</v>
      </c>
      <c r="B194" s="161"/>
      <c r="C194" s="161"/>
      <c r="D194" s="161"/>
      <c r="E194" s="161"/>
      <c r="F194" s="162"/>
      <c r="G194" s="162"/>
      <c r="H194" s="162"/>
      <c r="I194" s="162"/>
      <c r="J194" s="162"/>
      <c r="K194" s="162"/>
      <c r="L194" s="162"/>
      <c r="M194" s="168" t="str">
        <f t="shared" si="3"/>
        <v xml:space="preserve">180. </v>
      </c>
    </row>
    <row r="195" spans="1:13" ht="14" thickBot="1" x14ac:dyDescent="0.2">
      <c r="A195" s="157">
        <v>181</v>
      </c>
      <c r="B195" s="158"/>
      <c r="C195" s="158"/>
      <c r="D195" s="158"/>
      <c r="E195" s="158"/>
      <c r="F195" s="159"/>
      <c r="G195" s="159"/>
      <c r="H195" s="159"/>
      <c r="I195" s="159"/>
      <c r="J195" s="159"/>
      <c r="K195" s="159"/>
      <c r="L195" s="159"/>
      <c r="M195" s="167" t="str">
        <f t="shared" si="3"/>
        <v xml:space="preserve">181. </v>
      </c>
    </row>
    <row r="196" spans="1:13" ht="14" thickBot="1" x14ac:dyDescent="0.2">
      <c r="A196" s="157">
        <v>182</v>
      </c>
      <c r="B196" s="158"/>
      <c r="C196" s="158"/>
      <c r="D196" s="158"/>
      <c r="E196" s="158"/>
      <c r="F196" s="159"/>
      <c r="G196" s="159"/>
      <c r="H196" s="159"/>
      <c r="I196" s="159"/>
      <c r="J196" s="159"/>
      <c r="K196" s="159"/>
      <c r="L196" s="159"/>
      <c r="M196" s="167" t="str">
        <f t="shared" si="3"/>
        <v xml:space="preserve">182. </v>
      </c>
    </row>
    <row r="197" spans="1:13" ht="14" thickBot="1" x14ac:dyDescent="0.2">
      <c r="A197" s="160">
        <v>183</v>
      </c>
      <c r="B197" s="161"/>
      <c r="C197" s="161"/>
      <c r="D197" s="161"/>
      <c r="E197" s="161"/>
      <c r="F197" s="162"/>
      <c r="G197" s="162"/>
      <c r="H197" s="162"/>
      <c r="I197" s="162"/>
      <c r="J197" s="162"/>
      <c r="K197" s="162"/>
      <c r="L197" s="162"/>
      <c r="M197" s="168" t="str">
        <f t="shared" si="3"/>
        <v xml:space="preserve">183. </v>
      </c>
    </row>
    <row r="198" spans="1:13" ht="14" thickBot="1" x14ac:dyDescent="0.2">
      <c r="A198" s="157">
        <v>184</v>
      </c>
      <c r="B198" s="158"/>
      <c r="C198" s="158"/>
      <c r="D198" s="158"/>
      <c r="E198" s="158"/>
      <c r="F198" s="159"/>
      <c r="G198" s="159"/>
      <c r="H198" s="159"/>
      <c r="I198" s="159"/>
      <c r="J198" s="159"/>
      <c r="K198" s="159"/>
      <c r="L198" s="159"/>
      <c r="M198" s="167" t="str">
        <f t="shared" si="3"/>
        <v xml:space="preserve">184. </v>
      </c>
    </row>
    <row r="199" spans="1:13" ht="14" thickBot="1" x14ac:dyDescent="0.2">
      <c r="A199" s="157">
        <v>185</v>
      </c>
      <c r="B199" s="158"/>
      <c r="C199" s="158"/>
      <c r="D199" s="158"/>
      <c r="E199" s="158"/>
      <c r="F199" s="159"/>
      <c r="G199" s="159"/>
      <c r="H199" s="159"/>
      <c r="I199" s="159"/>
      <c r="J199" s="159"/>
      <c r="K199" s="159"/>
      <c r="L199" s="159"/>
      <c r="M199" s="167" t="str">
        <f t="shared" si="3"/>
        <v xml:space="preserve">185. </v>
      </c>
    </row>
    <row r="200" spans="1:13" ht="14" thickBot="1" x14ac:dyDescent="0.2">
      <c r="A200" s="160">
        <v>186</v>
      </c>
      <c r="B200" s="161"/>
      <c r="C200" s="161"/>
      <c r="D200" s="161"/>
      <c r="E200" s="161"/>
      <c r="F200" s="162"/>
      <c r="G200" s="162"/>
      <c r="H200" s="162"/>
      <c r="I200" s="162"/>
      <c r="J200" s="162"/>
      <c r="K200" s="162"/>
      <c r="L200" s="162"/>
      <c r="M200" s="168" t="str">
        <f t="shared" si="3"/>
        <v xml:space="preserve">186. </v>
      </c>
    </row>
  </sheetData>
  <mergeCells count="17">
    <mergeCell ref="H58:H64"/>
    <mergeCell ref="I51:I57"/>
    <mergeCell ref="F58:F64"/>
    <mergeCell ref="G58:G64"/>
    <mergeCell ref="F1:H1"/>
    <mergeCell ref="I1:K1"/>
    <mergeCell ref="F51:F57"/>
    <mergeCell ref="G51:G57"/>
    <mergeCell ref="H51:H57"/>
    <mergeCell ref="M51:M57"/>
    <mergeCell ref="I58:I64"/>
    <mergeCell ref="J58:J64"/>
    <mergeCell ref="K58:K64"/>
    <mergeCell ref="L58:L64"/>
    <mergeCell ref="J51:J57"/>
    <mergeCell ref="K51:K57"/>
    <mergeCell ref="L51:L57"/>
  </mergeCells>
  <phoneticPr fontId="5" type="noConversion"/>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75" zoomScaleNormal="50" workbookViewId="0">
      <selection activeCell="B9" sqref="B9:B10"/>
    </sheetView>
  </sheetViews>
  <sheetFormatPr baseColWidth="10" defaultColWidth="41.5" defaultRowHeight="13" x14ac:dyDescent="0.15"/>
  <cols>
    <col min="1" max="1" width="16.5" style="115" customWidth="1"/>
    <col min="2" max="2" width="22.5" style="115" customWidth="1"/>
    <col min="3" max="3" width="45.5" style="115" customWidth="1"/>
    <col min="4" max="4" width="26.1640625" style="115" customWidth="1"/>
    <col min="5" max="5" width="8.5" style="115" customWidth="1"/>
    <col min="6" max="10" width="35" style="116" customWidth="1"/>
    <col min="11" max="11" width="3" customWidth="1"/>
    <col min="12" max="12" width="26.5" customWidth="1"/>
    <col min="13" max="13" width="26.1640625" customWidth="1"/>
  </cols>
  <sheetData>
    <row r="1" spans="1:17" s="11" customFormat="1" ht="75.25" customHeight="1" thickBot="1" x14ac:dyDescent="0.2">
      <c r="A1" s="11" t="s">
        <v>984</v>
      </c>
      <c r="F1" s="488" t="s">
        <v>985</v>
      </c>
      <c r="G1" s="489"/>
      <c r="H1" s="489"/>
      <c r="I1" s="489"/>
      <c r="J1" s="490"/>
      <c r="K1" s="57"/>
      <c r="M1" s="91"/>
      <c r="N1" s="91"/>
      <c r="O1" s="91"/>
      <c r="P1" s="91"/>
      <c r="Q1" s="91"/>
    </row>
    <row r="2" spans="1:17" s="11" customFormat="1" ht="65.25" customHeight="1" x14ac:dyDescent="0.15">
      <c r="D2" s="486" t="s">
        <v>986</v>
      </c>
      <c r="E2" s="487"/>
      <c r="F2" s="363" t="s">
        <v>987</v>
      </c>
      <c r="G2" s="364" t="s">
        <v>988</v>
      </c>
      <c r="H2" s="364" t="s">
        <v>989</v>
      </c>
      <c r="I2" s="364" t="s">
        <v>990</v>
      </c>
      <c r="J2" s="365" t="s">
        <v>991</v>
      </c>
      <c r="K2" s="57"/>
      <c r="M2" s="92"/>
      <c r="N2" s="91"/>
      <c r="O2" s="91"/>
      <c r="P2" s="91"/>
      <c r="Q2" s="91"/>
    </row>
    <row r="3" spans="1:17" s="11" customFormat="1" ht="78" customHeight="1" x14ac:dyDescent="0.15">
      <c r="C3"/>
      <c r="D3" s="484"/>
      <c r="E3" s="485"/>
      <c r="F3" s="359" t="s">
        <v>992</v>
      </c>
      <c r="G3" s="366" t="s">
        <v>993</v>
      </c>
      <c r="H3" s="366" t="s">
        <v>994</v>
      </c>
      <c r="I3" s="366" t="s">
        <v>995</v>
      </c>
      <c r="J3" s="360" t="s">
        <v>996</v>
      </c>
      <c r="K3" s="57"/>
      <c r="M3" s="92"/>
      <c r="N3" s="91"/>
      <c r="O3" s="91"/>
      <c r="P3" s="91"/>
      <c r="Q3" s="91"/>
    </row>
    <row r="4" spans="1:17" s="11" customFormat="1" ht="83.25" customHeight="1" x14ac:dyDescent="0.15">
      <c r="D4" s="484" t="s">
        <v>997</v>
      </c>
      <c r="E4" s="485"/>
      <c r="F4" s="359" t="s">
        <v>998</v>
      </c>
      <c r="G4" s="366" t="s">
        <v>999</v>
      </c>
      <c r="H4" s="366" t="s">
        <v>1000</v>
      </c>
      <c r="I4" s="366" t="s">
        <v>1001</v>
      </c>
      <c r="J4" s="360" t="s">
        <v>1002</v>
      </c>
      <c r="K4" s="57"/>
      <c r="M4" s="61"/>
      <c r="N4" s="91"/>
      <c r="O4" s="91"/>
      <c r="P4" s="91"/>
      <c r="Q4" s="91"/>
    </row>
    <row r="5" spans="1:17" s="11" customFormat="1" ht="64.5" customHeight="1" x14ac:dyDescent="0.15">
      <c r="A5" s="496" t="s">
        <v>1057</v>
      </c>
      <c r="B5" s="497"/>
      <c r="C5" s="498"/>
      <c r="D5" s="484" t="s">
        <v>1003</v>
      </c>
      <c r="E5" s="485"/>
      <c r="F5" s="359" t="s">
        <v>1004</v>
      </c>
      <c r="G5" s="366" t="s">
        <v>1005</v>
      </c>
      <c r="H5" s="366" t="s">
        <v>1006</v>
      </c>
      <c r="I5" s="366" t="s">
        <v>1007</v>
      </c>
      <c r="J5" s="360" t="s">
        <v>1008</v>
      </c>
      <c r="K5" s="57"/>
      <c r="M5" s="61"/>
      <c r="N5" s="91"/>
      <c r="O5" s="91"/>
      <c r="P5" s="91"/>
      <c r="Q5" s="91"/>
    </row>
    <row r="6" spans="1:17" s="11" customFormat="1" ht="195" customHeight="1" x14ac:dyDescent="0.25">
      <c r="A6" s="497"/>
      <c r="B6" s="497"/>
      <c r="C6" s="498"/>
      <c r="D6" s="484" t="s">
        <v>1009</v>
      </c>
      <c r="E6" s="485"/>
      <c r="F6" s="359" t="s">
        <v>1010</v>
      </c>
      <c r="G6" s="366" t="s">
        <v>1011</v>
      </c>
      <c r="H6" s="366" t="s">
        <v>1012</v>
      </c>
      <c r="I6" s="366" t="s">
        <v>1013</v>
      </c>
      <c r="J6" s="360" t="s">
        <v>1014</v>
      </c>
      <c r="K6" s="57"/>
      <c r="M6" s="92"/>
      <c r="N6" s="94"/>
      <c r="Q6" s="91"/>
    </row>
    <row r="7" spans="1:17" s="11" customFormat="1" ht="85.5" customHeight="1" x14ac:dyDescent="0.15">
      <c r="D7" s="484" t="s">
        <v>1015</v>
      </c>
      <c r="E7" s="485"/>
      <c r="F7" s="359" t="s">
        <v>1016</v>
      </c>
      <c r="G7" s="366" t="s">
        <v>1017</v>
      </c>
      <c r="H7" s="366" t="s">
        <v>1018</v>
      </c>
      <c r="I7" s="366" t="s">
        <v>1019</v>
      </c>
      <c r="J7" s="360" t="s">
        <v>1020</v>
      </c>
      <c r="K7" s="57"/>
      <c r="M7" s="61"/>
      <c r="N7" s="95" t="s">
        <v>1021</v>
      </c>
      <c r="O7" s="91"/>
      <c r="P7" s="91"/>
      <c r="Q7" s="91"/>
    </row>
    <row r="8" spans="1:17" s="11" customFormat="1" ht="267" customHeight="1" thickBot="1" x14ac:dyDescent="0.3">
      <c r="A8" s="74"/>
      <c r="B8" s="74"/>
      <c r="C8" s="93"/>
      <c r="D8" s="491" t="s">
        <v>974</v>
      </c>
      <c r="E8" s="492"/>
      <c r="F8" s="367" t="s">
        <v>1022</v>
      </c>
      <c r="G8" s="368" t="s">
        <v>1023</v>
      </c>
      <c r="H8" s="368" t="s">
        <v>1024</v>
      </c>
      <c r="I8" s="368" t="s">
        <v>1025</v>
      </c>
      <c r="J8" s="369" t="s">
        <v>1026</v>
      </c>
      <c r="K8" s="57"/>
      <c r="M8" s="92"/>
      <c r="N8" s="94"/>
      <c r="O8" s="91"/>
      <c r="P8" s="91"/>
      <c r="Q8" s="91"/>
    </row>
    <row r="9" spans="1:17" s="11" customFormat="1" ht="57.25" customHeight="1" x14ac:dyDescent="0.25">
      <c r="A9" s="61"/>
      <c r="B9" s="486" t="s">
        <v>1027</v>
      </c>
      <c r="C9" s="499" t="s">
        <v>1028</v>
      </c>
      <c r="D9" s="356"/>
      <c r="E9" s="356"/>
      <c r="F9" s="326" t="s">
        <v>1029</v>
      </c>
      <c r="G9" s="327" t="s">
        <v>1277</v>
      </c>
      <c r="H9" s="327" t="s">
        <v>1030</v>
      </c>
      <c r="I9" s="327" t="s">
        <v>1278</v>
      </c>
      <c r="J9" s="96" t="s">
        <v>1279</v>
      </c>
      <c r="N9" s="94"/>
    </row>
    <row r="10" spans="1:17" s="11" customFormat="1" ht="39.75" customHeight="1" thickBot="1" x14ac:dyDescent="0.3">
      <c r="A10" s="61"/>
      <c r="B10" s="491"/>
      <c r="C10" s="500"/>
      <c r="D10" s="356"/>
      <c r="E10" s="356"/>
      <c r="F10" s="406">
        <v>1</v>
      </c>
      <c r="G10" s="407">
        <v>2</v>
      </c>
      <c r="H10" s="407">
        <v>3</v>
      </c>
      <c r="I10" s="407">
        <v>4</v>
      </c>
      <c r="J10" s="408">
        <v>5</v>
      </c>
      <c r="N10" s="94"/>
    </row>
    <row r="11" spans="1:17" ht="162" customHeight="1" x14ac:dyDescent="0.15">
      <c r="A11" s="493" t="s">
        <v>1031</v>
      </c>
      <c r="B11" s="357" t="s">
        <v>1032</v>
      </c>
      <c r="C11" s="358" t="s">
        <v>1033</v>
      </c>
      <c r="D11" s="328" t="s">
        <v>1034</v>
      </c>
      <c r="E11" s="325">
        <v>5</v>
      </c>
      <c r="F11" s="370" t="s">
        <v>1274</v>
      </c>
      <c r="G11" s="97" t="s">
        <v>1273</v>
      </c>
      <c r="H11" s="97" t="s">
        <v>1273</v>
      </c>
      <c r="I11" s="98" t="s">
        <v>1272</v>
      </c>
      <c r="J11" s="99" t="s">
        <v>1272</v>
      </c>
    </row>
    <row r="12" spans="1:17" ht="188" customHeight="1" x14ac:dyDescent="0.15">
      <c r="A12" s="494"/>
      <c r="B12" s="359" t="s">
        <v>1035</v>
      </c>
      <c r="C12" s="360" t="s">
        <v>1036</v>
      </c>
      <c r="D12" s="329" t="s">
        <v>1037</v>
      </c>
      <c r="E12" s="324">
        <v>4</v>
      </c>
      <c r="F12" s="371" t="s">
        <v>1276</v>
      </c>
      <c r="G12" s="100" t="s">
        <v>1274</v>
      </c>
      <c r="H12" s="101" t="s">
        <v>1273</v>
      </c>
      <c r="I12" s="101" t="s">
        <v>1273</v>
      </c>
      <c r="J12" s="102" t="s">
        <v>1272</v>
      </c>
    </row>
    <row r="13" spans="1:17" ht="162" customHeight="1" x14ac:dyDescent="0.15">
      <c r="A13" s="494"/>
      <c r="B13" s="359" t="s">
        <v>1038</v>
      </c>
      <c r="C13" s="360" t="s">
        <v>1039</v>
      </c>
      <c r="D13" s="329" t="s">
        <v>1040</v>
      </c>
      <c r="E13" s="324">
        <v>3</v>
      </c>
      <c r="F13" s="371" t="s">
        <v>1276</v>
      </c>
      <c r="G13" s="354" t="s">
        <v>1276</v>
      </c>
      <c r="H13" s="100" t="s">
        <v>1274</v>
      </c>
      <c r="I13" s="101" t="s">
        <v>1273</v>
      </c>
      <c r="J13" s="103" t="s">
        <v>1273</v>
      </c>
    </row>
    <row r="14" spans="1:17" ht="170" customHeight="1" x14ac:dyDescent="0.15">
      <c r="A14" s="494"/>
      <c r="B14" s="359" t="s">
        <v>1041</v>
      </c>
      <c r="C14" s="360" t="s">
        <v>1042</v>
      </c>
      <c r="D14" s="329" t="s">
        <v>1043</v>
      </c>
      <c r="E14" s="324">
        <v>2</v>
      </c>
      <c r="F14" s="372" t="s">
        <v>1275</v>
      </c>
      <c r="G14" s="354" t="s">
        <v>1276</v>
      </c>
      <c r="H14" s="354" t="s">
        <v>1276</v>
      </c>
      <c r="I14" s="100" t="s">
        <v>1274</v>
      </c>
      <c r="J14" s="103" t="s">
        <v>1273</v>
      </c>
    </row>
    <row r="15" spans="1:17" ht="162" customHeight="1" thickBot="1" x14ac:dyDescent="0.2">
      <c r="A15" s="495"/>
      <c r="B15" s="361" t="s">
        <v>1044</v>
      </c>
      <c r="C15" s="362" t="s">
        <v>1045</v>
      </c>
      <c r="D15" s="330" t="s">
        <v>1046</v>
      </c>
      <c r="E15" s="405">
        <v>1</v>
      </c>
      <c r="F15" s="373" t="s">
        <v>1275</v>
      </c>
      <c r="G15" s="104" t="s">
        <v>1275</v>
      </c>
      <c r="H15" s="353" t="s">
        <v>1276</v>
      </c>
      <c r="I15" s="353" t="s">
        <v>1276</v>
      </c>
      <c r="J15" s="355" t="s">
        <v>1274</v>
      </c>
      <c r="O15" s="105"/>
      <c r="P15" s="105"/>
    </row>
    <row r="16" spans="1:17" ht="14" thickBot="1" x14ac:dyDescent="0.2">
      <c r="A16" s="106"/>
      <c r="B16" s="106"/>
      <c r="C16" s="106"/>
      <c r="D16" s="106"/>
      <c r="E16" s="106"/>
      <c r="F16" s="107"/>
      <c r="G16" s="107"/>
      <c r="H16" s="107"/>
      <c r="I16" s="107"/>
      <c r="J16" s="107"/>
    </row>
    <row r="17" spans="1:12" s="335" customFormat="1" ht="25" x14ac:dyDescent="0.25">
      <c r="A17" s="331" t="s">
        <v>1047</v>
      </c>
      <c r="B17" s="332"/>
      <c r="C17" s="108" t="s">
        <v>1048</v>
      </c>
      <c r="D17" s="333"/>
      <c r="E17" s="333"/>
      <c r="F17" s="332"/>
      <c r="G17" s="332"/>
      <c r="H17" s="334"/>
      <c r="K17" s="336"/>
      <c r="L17" s="336"/>
    </row>
    <row r="18" spans="1:12" s="335" customFormat="1" ht="25" x14ac:dyDescent="0.25">
      <c r="A18" s="337" t="s">
        <v>1049</v>
      </c>
      <c r="B18" s="338"/>
      <c r="C18" s="109" t="s">
        <v>1050</v>
      </c>
      <c r="D18" s="339"/>
      <c r="E18" s="339"/>
      <c r="F18" s="338"/>
      <c r="G18" s="338"/>
      <c r="H18" s="340"/>
      <c r="K18" s="336"/>
      <c r="L18" s="336"/>
    </row>
    <row r="19" spans="1:12" s="335" customFormat="1" ht="25" x14ac:dyDescent="0.25">
      <c r="A19" s="341" t="s">
        <v>1051</v>
      </c>
      <c r="B19" s="342"/>
      <c r="C19" s="110" t="s">
        <v>1052</v>
      </c>
      <c r="D19" s="343"/>
      <c r="E19" s="343"/>
      <c r="F19" s="342"/>
      <c r="G19" s="342"/>
      <c r="H19" s="344"/>
      <c r="K19" s="336"/>
      <c r="L19" s="336"/>
    </row>
    <row r="20" spans="1:12" s="335" customFormat="1" ht="25" x14ac:dyDescent="0.25">
      <c r="A20" s="345" t="s">
        <v>1053</v>
      </c>
      <c r="B20" s="346"/>
      <c r="C20" s="111" t="s">
        <v>1054</v>
      </c>
      <c r="D20" s="347"/>
      <c r="E20" s="347"/>
      <c r="F20" s="346"/>
      <c r="G20" s="346"/>
      <c r="H20" s="348"/>
      <c r="K20" s="336"/>
      <c r="L20" s="336"/>
    </row>
    <row r="21" spans="1:12" s="335" customFormat="1" ht="26" thickBot="1" x14ac:dyDescent="0.3">
      <c r="A21" s="349" t="s">
        <v>1055</v>
      </c>
      <c r="B21" s="350"/>
      <c r="C21" s="112" t="s">
        <v>1056</v>
      </c>
      <c r="D21" s="351"/>
      <c r="E21" s="351"/>
      <c r="F21" s="350"/>
      <c r="G21" s="350"/>
      <c r="H21" s="352"/>
      <c r="K21" s="336"/>
      <c r="L21" s="336"/>
    </row>
    <row r="22" spans="1:12" s="4" customFormat="1" x14ac:dyDescent="0.15">
      <c r="A22" s="62"/>
      <c r="B22" s="113"/>
      <c r="C22" s="113"/>
      <c r="D22" s="113"/>
      <c r="E22" s="113"/>
      <c r="F22" s="114"/>
      <c r="G22" s="114"/>
    </row>
    <row r="23" spans="1:12" x14ac:dyDescent="0.15">
      <c r="H23"/>
      <c r="I23"/>
      <c r="J23"/>
    </row>
    <row r="25" spans="1:12" ht="195" customHeight="1" x14ac:dyDescent="0.15">
      <c r="B25" s="117"/>
      <c r="C25" s="117"/>
      <c r="D25" s="117"/>
      <c r="E25" s="117"/>
      <c r="F25" s="117"/>
      <c r="G25" s="117"/>
      <c r="H25" s="117"/>
      <c r="I25" s="117"/>
      <c r="J25" s="117"/>
    </row>
    <row r="26" spans="1:12" ht="20.25" customHeight="1" x14ac:dyDescent="0.15">
      <c r="B26" s="118"/>
      <c r="C26" s="118"/>
      <c r="D26" s="118"/>
      <c r="E26" s="118"/>
      <c r="F26" s="118"/>
      <c r="G26" s="118"/>
      <c r="H26" s="118"/>
      <c r="I26" s="118"/>
      <c r="J26" s="118"/>
    </row>
    <row r="27" spans="1:12" ht="12.75" customHeight="1" x14ac:dyDescent="0.15">
      <c r="A27" s="118"/>
      <c r="B27" s="118"/>
      <c r="C27" s="118"/>
      <c r="D27" s="118"/>
      <c r="E27" s="118"/>
      <c r="F27" s="118"/>
      <c r="G27" s="118"/>
      <c r="H27" s="118"/>
      <c r="I27" s="118"/>
      <c r="J27" s="118"/>
    </row>
    <row r="28" spans="1:12" ht="12.75" customHeight="1" x14ac:dyDescent="0.15">
      <c r="A28" s="118"/>
      <c r="B28" s="118"/>
      <c r="C28" s="118"/>
      <c r="D28" s="118"/>
      <c r="E28" s="118"/>
      <c r="F28" s="118"/>
      <c r="G28" s="118"/>
      <c r="H28" s="118"/>
      <c r="I28" s="118"/>
      <c r="J28" s="118"/>
    </row>
    <row r="29" spans="1:12" ht="12.75" customHeight="1" x14ac:dyDescent="0.15">
      <c r="A29" s="118"/>
      <c r="B29" s="118"/>
      <c r="C29" s="118"/>
      <c r="D29" s="118"/>
      <c r="E29" s="118"/>
      <c r="F29" s="118"/>
      <c r="G29" s="118"/>
      <c r="H29" s="118"/>
      <c r="I29" s="118"/>
      <c r="J29" s="118"/>
    </row>
    <row r="30" spans="1:12" ht="12.75" customHeight="1" x14ac:dyDescent="0.15">
      <c r="A30" s="118"/>
      <c r="B30" s="118"/>
      <c r="C30" s="118"/>
      <c r="D30" s="118"/>
      <c r="E30" s="118"/>
      <c r="F30" s="118"/>
      <c r="G30" s="118"/>
      <c r="H30" s="118"/>
      <c r="I30" s="118"/>
      <c r="J30" s="118"/>
    </row>
    <row r="31" spans="1:12" ht="12.75" customHeight="1" x14ac:dyDescent="0.15">
      <c r="A31" s="118"/>
      <c r="B31" s="118"/>
      <c r="C31" s="118"/>
      <c r="D31" s="118"/>
      <c r="E31" s="118"/>
      <c r="F31" s="118"/>
      <c r="G31" s="118"/>
      <c r="H31" s="118"/>
      <c r="I31" s="118"/>
      <c r="J31" s="118"/>
    </row>
    <row r="32" spans="1:12" ht="12.75" customHeight="1" x14ac:dyDescent="0.15">
      <c r="A32" s="118"/>
      <c r="B32" s="118"/>
      <c r="C32" s="118"/>
      <c r="D32" s="118"/>
      <c r="E32" s="118"/>
      <c r="F32" s="118"/>
      <c r="G32" s="118"/>
      <c r="H32" s="118"/>
      <c r="I32" s="118"/>
      <c r="J32" s="118"/>
    </row>
    <row r="33" spans="1:10" ht="12.75" customHeight="1" x14ac:dyDescent="0.15">
      <c r="A33" s="118"/>
      <c r="B33" s="118"/>
      <c r="C33" s="118"/>
      <c r="D33" s="118"/>
      <c r="E33" s="118"/>
      <c r="F33" s="118"/>
      <c r="G33" s="118"/>
      <c r="H33" s="118"/>
      <c r="I33" s="118"/>
      <c r="J33" s="118"/>
    </row>
    <row r="34" spans="1:10" ht="12.75" customHeight="1" x14ac:dyDescent="0.15">
      <c r="A34" s="118"/>
      <c r="B34" s="118"/>
      <c r="C34" s="118"/>
      <c r="D34" s="118"/>
      <c r="E34" s="118"/>
      <c r="F34" s="118"/>
      <c r="G34" s="118"/>
      <c r="H34" s="118"/>
      <c r="I34" s="118"/>
      <c r="J34" s="118"/>
    </row>
    <row r="35" spans="1:10" ht="12.75" customHeight="1" x14ac:dyDescent="0.15">
      <c r="A35" s="118"/>
      <c r="B35" s="118"/>
      <c r="C35" s="118"/>
      <c r="D35" s="118"/>
      <c r="E35" s="118"/>
      <c r="F35" s="118"/>
      <c r="G35" s="118"/>
      <c r="H35" s="118"/>
      <c r="I35" s="118"/>
      <c r="J35" s="118"/>
    </row>
  </sheetData>
  <mergeCells count="11">
    <mergeCell ref="D4:E4"/>
    <mergeCell ref="D2:E3"/>
    <mergeCell ref="F1:J1"/>
    <mergeCell ref="D8:E8"/>
    <mergeCell ref="D7:E7"/>
    <mergeCell ref="D6:E6"/>
    <mergeCell ref="A11:A15"/>
    <mergeCell ref="A5:C6"/>
    <mergeCell ref="B9:B10"/>
    <mergeCell ref="C9:C10"/>
    <mergeCell ref="D5:E5"/>
  </mergeCells>
  <phoneticPr fontId="5" type="noConversion"/>
  <pageMargins left="0.39370078740157483" right="0.39370078740157483" top="0.39370078740157483" bottom="0.39370078740157483" header="0.51181102362204722" footer="0.51181102362204722"/>
  <pageSetup paperSize="9" scale="35" orientation="portrait"/>
  <headerFooter alignWithMargins="0">
    <oddFooter>&amp;C&amp;A&amp;R&amp;F</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3"/>
  <sheetViews>
    <sheetView zoomScale="200" workbookViewId="0">
      <selection activeCell="B9" sqref="B9:B10"/>
    </sheetView>
  </sheetViews>
  <sheetFormatPr baseColWidth="10" defaultColWidth="9.1640625" defaultRowHeight="12" x14ac:dyDescent="0.15"/>
  <cols>
    <col min="1" max="1" width="9.1640625" style="173"/>
    <col min="2" max="2" width="74.5" style="173" customWidth="1"/>
    <col min="3" max="16384" width="9.1640625" style="173"/>
  </cols>
  <sheetData>
    <row r="1" spans="1:2" ht="13" x14ac:dyDescent="0.15">
      <c r="A1" s="172" t="s">
        <v>1103</v>
      </c>
      <c r="B1" s="181" t="s">
        <v>1309</v>
      </c>
    </row>
    <row r="2" spans="1:2" ht="14" thickBot="1" x14ac:dyDescent="0.2">
      <c r="A2" s="174"/>
      <c r="B2" s="182" t="s">
        <v>1310</v>
      </c>
    </row>
    <row r="3" spans="1:2" ht="40" thickBot="1" x14ac:dyDescent="0.2">
      <c r="A3" s="174" t="s">
        <v>1311</v>
      </c>
      <c r="B3" s="183" t="s">
        <v>293</v>
      </c>
    </row>
    <row r="4" spans="1:2" ht="65" x14ac:dyDescent="0.15">
      <c r="A4" s="172" t="s">
        <v>1312</v>
      </c>
      <c r="B4" s="184" t="s">
        <v>1313</v>
      </c>
    </row>
    <row r="5" spans="1:2" ht="13" x14ac:dyDescent="0.15">
      <c r="A5" s="175"/>
      <c r="B5" s="179" t="s">
        <v>1314</v>
      </c>
    </row>
    <row r="6" spans="1:2" ht="13" x14ac:dyDescent="0.15">
      <c r="A6" s="175"/>
      <c r="B6" s="179" t="s">
        <v>1315</v>
      </c>
    </row>
    <row r="7" spans="1:2" ht="13" x14ac:dyDescent="0.15">
      <c r="A7" s="175"/>
      <c r="B7" s="179" t="s">
        <v>1316</v>
      </c>
    </row>
    <row r="8" spans="1:2" ht="13" x14ac:dyDescent="0.15">
      <c r="A8" s="175"/>
      <c r="B8" s="185" t="s">
        <v>1317</v>
      </c>
    </row>
    <row r="9" spans="1:2" ht="13" x14ac:dyDescent="0.15">
      <c r="A9" s="175"/>
      <c r="B9" s="179" t="s">
        <v>1318</v>
      </c>
    </row>
    <row r="10" spans="1:2" ht="13" x14ac:dyDescent="0.15">
      <c r="A10" s="175"/>
      <c r="B10" s="179" t="s">
        <v>1319</v>
      </c>
    </row>
    <row r="11" spans="1:2" ht="13" x14ac:dyDescent="0.15">
      <c r="A11" s="175"/>
      <c r="B11" s="179" t="s">
        <v>1320</v>
      </c>
    </row>
    <row r="12" spans="1:2" ht="13" x14ac:dyDescent="0.15">
      <c r="A12" s="175"/>
      <c r="B12" s="179" t="s">
        <v>1321</v>
      </c>
    </row>
    <row r="13" spans="1:2" ht="13" x14ac:dyDescent="0.15">
      <c r="A13" s="175"/>
      <c r="B13" s="179" t="s">
        <v>1322</v>
      </c>
    </row>
    <row r="14" spans="1:2" ht="13" x14ac:dyDescent="0.15">
      <c r="A14" s="175"/>
      <c r="B14" s="179" t="s">
        <v>1323</v>
      </c>
    </row>
    <row r="15" spans="1:2" ht="13" x14ac:dyDescent="0.15">
      <c r="A15" s="175"/>
      <c r="B15" s="179" t="s">
        <v>1324</v>
      </c>
    </row>
    <row r="16" spans="1:2" ht="13" x14ac:dyDescent="0.15">
      <c r="A16" s="175"/>
      <c r="B16" s="179" t="s">
        <v>1325</v>
      </c>
    </row>
    <row r="17" spans="1:2" ht="13" x14ac:dyDescent="0.15">
      <c r="A17" s="175"/>
      <c r="B17" s="179" t="s">
        <v>1326</v>
      </c>
    </row>
    <row r="18" spans="1:2" ht="13" x14ac:dyDescent="0.15">
      <c r="A18" s="175"/>
      <c r="B18" s="179" t="s">
        <v>1327</v>
      </c>
    </row>
    <row r="19" spans="1:2" ht="13" x14ac:dyDescent="0.15">
      <c r="A19" s="175"/>
      <c r="B19" s="185" t="s">
        <v>997</v>
      </c>
    </row>
    <row r="20" spans="1:2" ht="13" x14ac:dyDescent="0.15">
      <c r="A20" s="175"/>
      <c r="B20" s="179" t="s">
        <v>1328</v>
      </c>
    </row>
    <row r="21" spans="1:2" ht="13" x14ac:dyDescent="0.15">
      <c r="A21" s="175"/>
      <c r="B21" s="179" t="s">
        <v>1132</v>
      </c>
    </row>
    <row r="22" spans="1:2" ht="13" x14ac:dyDescent="0.15">
      <c r="A22" s="175"/>
      <c r="B22" s="179" t="s">
        <v>1329</v>
      </c>
    </row>
    <row r="23" spans="1:2" ht="13" x14ac:dyDescent="0.15">
      <c r="A23" s="175"/>
      <c r="B23" s="185" t="s">
        <v>1009</v>
      </c>
    </row>
    <row r="24" spans="1:2" ht="13" x14ac:dyDescent="0.15">
      <c r="A24" s="175"/>
      <c r="B24" s="179" t="s">
        <v>1330</v>
      </c>
    </row>
    <row r="25" spans="1:2" ht="13" x14ac:dyDescent="0.15">
      <c r="A25" s="175"/>
      <c r="B25" s="179" t="s">
        <v>1331</v>
      </c>
    </row>
    <row r="26" spans="1:2" ht="14" thickBot="1" x14ac:dyDescent="0.2">
      <c r="A26" s="174"/>
      <c r="B26" s="180" t="s">
        <v>294</v>
      </c>
    </row>
    <row r="27" spans="1:2" ht="13" x14ac:dyDescent="0.15">
      <c r="A27" s="172" t="s">
        <v>1332</v>
      </c>
      <c r="B27" s="178" t="s">
        <v>1333</v>
      </c>
    </row>
    <row r="28" spans="1:2" ht="13" x14ac:dyDescent="0.15">
      <c r="A28" s="175"/>
      <c r="B28" s="179" t="s">
        <v>1334</v>
      </c>
    </row>
    <row r="29" spans="1:2" ht="26" x14ac:dyDescent="0.15">
      <c r="A29" s="175"/>
      <c r="B29" s="179" t="s">
        <v>1335</v>
      </c>
    </row>
    <row r="30" spans="1:2" ht="14" thickBot="1" x14ac:dyDescent="0.2">
      <c r="A30" s="174"/>
      <c r="B30" s="180" t="s">
        <v>294</v>
      </c>
    </row>
    <row r="31" spans="1:2" ht="39" x14ac:dyDescent="0.15">
      <c r="A31" s="172" t="s">
        <v>1336</v>
      </c>
      <c r="B31" s="184" t="s">
        <v>1337</v>
      </c>
    </row>
    <row r="32" spans="1:2" ht="27" x14ac:dyDescent="0.15">
      <c r="A32" s="175"/>
      <c r="B32" s="179" t="s">
        <v>295</v>
      </c>
    </row>
    <row r="33" spans="1:2" ht="14" x14ac:dyDescent="0.15">
      <c r="A33" s="175"/>
      <c r="B33" s="179" t="s">
        <v>296</v>
      </c>
    </row>
    <row r="34" spans="1:2" ht="14" x14ac:dyDescent="0.15">
      <c r="A34" s="175"/>
      <c r="B34" s="179" t="s">
        <v>297</v>
      </c>
    </row>
    <row r="35" spans="1:2" ht="27" x14ac:dyDescent="0.15">
      <c r="A35" s="175"/>
      <c r="B35" s="179" t="s">
        <v>298</v>
      </c>
    </row>
    <row r="36" spans="1:2" ht="14" x14ac:dyDescent="0.15">
      <c r="A36" s="175"/>
      <c r="B36" s="179" t="s">
        <v>299</v>
      </c>
    </row>
    <row r="37" spans="1:2" ht="13" x14ac:dyDescent="0.15">
      <c r="A37" s="175"/>
      <c r="B37" s="185" t="s">
        <v>1317</v>
      </c>
    </row>
    <row r="38" spans="1:2" ht="14" x14ac:dyDescent="0.15">
      <c r="A38" s="175"/>
      <c r="B38" s="179" t="s">
        <v>300</v>
      </c>
    </row>
    <row r="39" spans="1:2" ht="14" x14ac:dyDescent="0.15">
      <c r="A39" s="175"/>
      <c r="B39" s="179" t="s">
        <v>301</v>
      </c>
    </row>
    <row r="40" spans="1:2" ht="14" x14ac:dyDescent="0.15">
      <c r="A40" s="175"/>
      <c r="B40" s="179" t="s">
        <v>302</v>
      </c>
    </row>
    <row r="41" spans="1:2" ht="14" x14ac:dyDescent="0.15">
      <c r="A41" s="175"/>
      <c r="B41" s="179" t="s">
        <v>303</v>
      </c>
    </row>
    <row r="42" spans="1:2" ht="27" x14ac:dyDescent="0.15">
      <c r="A42" s="175"/>
      <c r="B42" s="179" t="s">
        <v>304</v>
      </c>
    </row>
    <row r="43" spans="1:2" ht="14" x14ac:dyDescent="0.15">
      <c r="A43" s="175"/>
      <c r="B43" s="179" t="s">
        <v>305</v>
      </c>
    </row>
    <row r="44" spans="1:2" ht="13" x14ac:dyDescent="0.15">
      <c r="A44" s="175"/>
      <c r="B44" s="185" t="s">
        <v>1338</v>
      </c>
    </row>
    <row r="45" spans="1:2" ht="27" x14ac:dyDescent="0.15">
      <c r="A45" s="175"/>
      <c r="B45" s="179" t="s">
        <v>306</v>
      </c>
    </row>
    <row r="46" spans="1:2" ht="14" x14ac:dyDescent="0.15">
      <c r="A46" s="175"/>
      <c r="B46" s="179" t="s">
        <v>307</v>
      </c>
    </row>
    <row r="47" spans="1:2" ht="14" x14ac:dyDescent="0.15">
      <c r="A47" s="175"/>
      <c r="B47" s="179" t="s">
        <v>308</v>
      </c>
    </row>
    <row r="48" spans="1:2" ht="14" x14ac:dyDescent="0.15">
      <c r="A48" s="175"/>
      <c r="B48" s="179" t="s">
        <v>309</v>
      </c>
    </row>
    <row r="49" spans="1:2" ht="14" x14ac:dyDescent="0.15">
      <c r="A49" s="175"/>
      <c r="B49" s="179" t="s">
        <v>310</v>
      </c>
    </row>
    <row r="50" spans="1:2" ht="40" x14ac:dyDescent="0.15">
      <c r="A50" s="175"/>
      <c r="B50" s="179" t="s">
        <v>311</v>
      </c>
    </row>
    <row r="51" spans="1:2" ht="13" x14ac:dyDescent="0.15">
      <c r="A51" s="175"/>
      <c r="B51" s="185" t="s">
        <v>1339</v>
      </c>
    </row>
    <row r="52" spans="1:2" ht="14" x14ac:dyDescent="0.15">
      <c r="A52" s="175"/>
      <c r="B52" s="186" t="s">
        <v>312</v>
      </c>
    </row>
    <row r="53" spans="1:2" ht="14" x14ac:dyDescent="0.15">
      <c r="A53" s="175"/>
      <c r="B53" s="186" t="s">
        <v>596</v>
      </c>
    </row>
    <row r="54" spans="1:2" ht="14" x14ac:dyDescent="0.15">
      <c r="A54" s="175"/>
      <c r="B54" s="179" t="s">
        <v>597</v>
      </c>
    </row>
    <row r="55" spans="1:2" ht="14" x14ac:dyDescent="0.15">
      <c r="A55" s="175"/>
      <c r="B55" s="179" t="s">
        <v>598</v>
      </c>
    </row>
    <row r="56" spans="1:2" ht="27" x14ac:dyDescent="0.15">
      <c r="A56" s="175"/>
      <c r="B56" s="179" t="s">
        <v>599</v>
      </c>
    </row>
    <row r="57" spans="1:2" ht="40" x14ac:dyDescent="0.15">
      <c r="A57" s="175"/>
      <c r="B57" s="179" t="s">
        <v>600</v>
      </c>
    </row>
    <row r="58" spans="1:2" ht="41" thickBot="1" x14ac:dyDescent="0.2">
      <c r="A58" s="174"/>
      <c r="B58" s="180" t="s">
        <v>601</v>
      </c>
    </row>
    <row r="59" spans="1:2" ht="26" x14ac:dyDescent="0.15">
      <c r="A59" s="172" t="s">
        <v>1340</v>
      </c>
      <c r="B59" s="184" t="s">
        <v>1337</v>
      </c>
    </row>
    <row r="60" spans="1:2" ht="13" x14ac:dyDescent="0.15">
      <c r="A60" s="175"/>
      <c r="B60" s="179" t="s">
        <v>1341</v>
      </c>
    </row>
    <row r="61" spans="1:2" ht="13" x14ac:dyDescent="0.15">
      <c r="A61" s="175"/>
      <c r="B61" s="179" t="s">
        <v>1342</v>
      </c>
    </row>
    <row r="62" spans="1:2" ht="13" x14ac:dyDescent="0.15">
      <c r="A62" s="175"/>
      <c r="B62" s="179" t="s">
        <v>1343</v>
      </c>
    </row>
    <row r="63" spans="1:2" ht="26" x14ac:dyDescent="0.15">
      <c r="A63" s="175"/>
      <c r="B63" s="179" t="s">
        <v>1344</v>
      </c>
    </row>
    <row r="64" spans="1:2" ht="13" x14ac:dyDescent="0.15">
      <c r="A64" s="175"/>
      <c r="B64" s="179" t="s">
        <v>1345</v>
      </c>
    </row>
    <row r="65" spans="1:2" ht="13" x14ac:dyDescent="0.15">
      <c r="A65" s="175"/>
      <c r="B65" s="185" t="s">
        <v>1317</v>
      </c>
    </row>
    <row r="66" spans="1:2" ht="13" x14ac:dyDescent="0.15">
      <c r="A66" s="175"/>
      <c r="B66" s="179" t="s">
        <v>1346</v>
      </c>
    </row>
    <row r="67" spans="1:2" ht="13" x14ac:dyDescent="0.15">
      <c r="A67" s="175"/>
      <c r="B67" s="179" t="s">
        <v>1347</v>
      </c>
    </row>
    <row r="68" spans="1:2" ht="13" x14ac:dyDescent="0.15">
      <c r="A68" s="175"/>
      <c r="B68" s="185" t="s">
        <v>1338</v>
      </c>
    </row>
    <row r="69" spans="1:2" ht="13" x14ac:dyDescent="0.15">
      <c r="A69" s="175"/>
      <c r="B69" s="179" t="s">
        <v>1348</v>
      </c>
    </row>
    <row r="70" spans="1:2" ht="13" x14ac:dyDescent="0.15">
      <c r="A70" s="175"/>
      <c r="B70" s="179" t="s">
        <v>1349</v>
      </c>
    </row>
    <row r="71" spans="1:2" ht="13" x14ac:dyDescent="0.15">
      <c r="A71" s="175"/>
      <c r="B71" s="185" t="s">
        <v>1339</v>
      </c>
    </row>
    <row r="72" spans="1:2" ht="13" x14ac:dyDescent="0.15">
      <c r="A72" s="175"/>
      <c r="B72" s="179" t="s">
        <v>1350</v>
      </c>
    </row>
    <row r="73" spans="1:2" ht="14" thickBot="1" x14ac:dyDescent="0.2">
      <c r="A73" s="174"/>
      <c r="B73" s="180" t="s">
        <v>1351</v>
      </c>
    </row>
    <row r="74" spans="1:2" ht="39" x14ac:dyDescent="0.15">
      <c r="A74" s="172" t="s">
        <v>1352</v>
      </c>
      <c r="B74" s="184" t="s">
        <v>1337</v>
      </c>
    </row>
    <row r="75" spans="1:2" ht="14" x14ac:dyDescent="0.15">
      <c r="A75" s="175"/>
      <c r="B75" s="179" t="s">
        <v>602</v>
      </c>
    </row>
    <row r="76" spans="1:2" ht="13" x14ac:dyDescent="0.15">
      <c r="A76" s="175"/>
      <c r="B76" s="179" t="s">
        <v>1353</v>
      </c>
    </row>
    <row r="77" spans="1:2" ht="14" x14ac:dyDescent="0.15">
      <c r="A77" s="175"/>
      <c r="B77" s="179" t="s">
        <v>603</v>
      </c>
    </row>
    <row r="78" spans="1:2" ht="14" x14ac:dyDescent="0.15">
      <c r="A78" s="175"/>
      <c r="B78" s="179" t="s">
        <v>604</v>
      </c>
    </row>
    <row r="79" spans="1:2" ht="14" x14ac:dyDescent="0.15">
      <c r="A79" s="175"/>
      <c r="B79" s="179" t="s">
        <v>605</v>
      </c>
    </row>
    <row r="80" spans="1:2" ht="14" x14ac:dyDescent="0.15">
      <c r="A80" s="175"/>
      <c r="B80" s="179" t="s">
        <v>606</v>
      </c>
    </row>
    <row r="81" spans="1:2" ht="14" x14ac:dyDescent="0.15">
      <c r="A81" s="175"/>
      <c r="B81" s="179" t="s">
        <v>607</v>
      </c>
    </row>
    <row r="82" spans="1:2" ht="14" x14ac:dyDescent="0.15">
      <c r="A82" s="175"/>
      <c r="B82" s="179" t="s">
        <v>608</v>
      </c>
    </row>
    <row r="83" spans="1:2" ht="14" x14ac:dyDescent="0.15">
      <c r="A83" s="175"/>
      <c r="B83" s="179" t="s">
        <v>609</v>
      </c>
    </row>
    <row r="84" spans="1:2" ht="13" x14ac:dyDescent="0.15">
      <c r="A84" s="175"/>
      <c r="B84" s="185" t="s">
        <v>1317</v>
      </c>
    </row>
    <row r="85" spans="1:2" ht="14" x14ac:dyDescent="0.15">
      <c r="A85" s="175"/>
      <c r="B85" s="179" t="s">
        <v>610</v>
      </c>
    </row>
    <row r="86" spans="1:2" ht="27" x14ac:dyDescent="0.15">
      <c r="A86" s="175"/>
      <c r="B86" s="179" t="s">
        <v>611</v>
      </c>
    </row>
    <row r="87" spans="1:2" ht="14" x14ac:dyDescent="0.15">
      <c r="A87" s="175"/>
      <c r="B87" s="179" t="s">
        <v>612</v>
      </c>
    </row>
    <row r="88" spans="1:2" ht="14" x14ac:dyDescent="0.15">
      <c r="A88" s="175"/>
      <c r="B88" s="179" t="s">
        <v>613</v>
      </c>
    </row>
    <row r="89" spans="1:2" ht="13" x14ac:dyDescent="0.15">
      <c r="A89" s="175"/>
      <c r="B89" s="185" t="s">
        <v>1338</v>
      </c>
    </row>
    <row r="90" spans="1:2" ht="14" x14ac:dyDescent="0.15">
      <c r="A90" s="175"/>
      <c r="B90" s="179" t="s">
        <v>614</v>
      </c>
    </row>
    <row r="91" spans="1:2" ht="27" x14ac:dyDescent="0.15">
      <c r="A91" s="175"/>
      <c r="B91" s="179" t="s">
        <v>615</v>
      </c>
    </row>
    <row r="92" spans="1:2" ht="14" x14ac:dyDescent="0.15">
      <c r="A92" s="175"/>
      <c r="B92" s="179" t="s">
        <v>616</v>
      </c>
    </row>
    <row r="93" spans="1:2" ht="14" x14ac:dyDescent="0.15">
      <c r="A93" s="175"/>
      <c r="B93" s="179" t="s">
        <v>617</v>
      </c>
    </row>
    <row r="94" spans="1:2" ht="14" x14ac:dyDescent="0.15">
      <c r="A94" s="175"/>
      <c r="B94" s="179" t="s">
        <v>618</v>
      </c>
    </row>
    <row r="95" spans="1:2" ht="13" x14ac:dyDescent="0.15">
      <c r="A95" s="175"/>
      <c r="B95" s="185" t="s">
        <v>1354</v>
      </c>
    </row>
    <row r="96" spans="1:2" ht="14" x14ac:dyDescent="0.15">
      <c r="A96" s="175"/>
      <c r="B96" s="179" t="s">
        <v>619</v>
      </c>
    </row>
    <row r="97" spans="1:2" ht="13" x14ac:dyDescent="0.15">
      <c r="A97" s="175"/>
      <c r="B97" s="179" t="s">
        <v>1355</v>
      </c>
    </row>
    <row r="98" spans="1:2" ht="14" x14ac:dyDescent="0.15">
      <c r="A98" s="175"/>
      <c r="B98" s="179" t="s">
        <v>620</v>
      </c>
    </row>
    <row r="99" spans="1:2" ht="14" x14ac:dyDescent="0.15">
      <c r="A99" s="175"/>
      <c r="B99" s="179" t="s">
        <v>621</v>
      </c>
    </row>
    <row r="100" spans="1:2" ht="15" thickBot="1" x14ac:dyDescent="0.2">
      <c r="A100" s="174"/>
      <c r="B100" s="180" t="s">
        <v>622</v>
      </c>
    </row>
    <row r="101" spans="1:2" ht="13" x14ac:dyDescent="0.15">
      <c r="A101" s="172" t="s">
        <v>1356</v>
      </c>
      <c r="B101" s="187" t="s">
        <v>623</v>
      </c>
    </row>
    <row r="102" spans="1:2" ht="13" x14ac:dyDescent="0.15">
      <c r="A102" s="175"/>
      <c r="B102" s="187" t="s">
        <v>624</v>
      </c>
    </row>
    <row r="103" spans="1:2" ht="13" x14ac:dyDescent="0.15">
      <c r="A103" s="175"/>
      <c r="B103" s="187" t="s">
        <v>625</v>
      </c>
    </row>
    <row r="104" spans="1:2" ht="13" x14ac:dyDescent="0.15">
      <c r="A104" s="175"/>
      <c r="B104" s="187" t="s">
        <v>626</v>
      </c>
    </row>
    <row r="105" spans="1:2" ht="13" x14ac:dyDescent="0.15">
      <c r="A105" s="175"/>
      <c r="B105" s="187" t="s">
        <v>627</v>
      </c>
    </row>
    <row r="106" spans="1:2" ht="13" x14ac:dyDescent="0.15">
      <c r="A106" s="175"/>
      <c r="B106" s="187" t="s">
        <v>628</v>
      </c>
    </row>
    <row r="107" spans="1:2" ht="13" x14ac:dyDescent="0.15">
      <c r="A107" s="175"/>
      <c r="B107" s="187" t="s">
        <v>629</v>
      </c>
    </row>
    <row r="108" spans="1:2" ht="13" x14ac:dyDescent="0.15">
      <c r="A108" s="175"/>
      <c r="B108" s="187" t="s">
        <v>630</v>
      </c>
    </row>
    <row r="109" spans="1:2" ht="14" thickBot="1" x14ac:dyDescent="0.2">
      <c r="A109" s="175"/>
      <c r="B109" s="176" t="s">
        <v>631</v>
      </c>
    </row>
    <row r="110" spans="1:2" ht="13" x14ac:dyDescent="0.15">
      <c r="A110" s="175"/>
      <c r="B110" s="177" t="s">
        <v>632</v>
      </c>
    </row>
    <row r="111" spans="1:2" ht="13" x14ac:dyDescent="0.15">
      <c r="A111" s="175"/>
      <c r="B111" s="177" t="s">
        <v>633</v>
      </c>
    </row>
    <row r="112" spans="1:2" ht="13" x14ac:dyDescent="0.15">
      <c r="A112" s="175"/>
      <c r="B112" s="177" t="s">
        <v>634</v>
      </c>
    </row>
    <row r="113" spans="1:2" ht="13" x14ac:dyDescent="0.15">
      <c r="A113" s="175"/>
      <c r="B113" s="177" t="s">
        <v>635</v>
      </c>
    </row>
    <row r="114" spans="1:2" ht="13" x14ac:dyDescent="0.15">
      <c r="A114" s="175"/>
      <c r="B114" s="177" t="s">
        <v>636</v>
      </c>
    </row>
    <row r="115" spans="1:2" ht="13" x14ac:dyDescent="0.15">
      <c r="A115" s="175"/>
      <c r="B115" s="177" t="s">
        <v>637</v>
      </c>
    </row>
    <row r="116" spans="1:2" ht="13" x14ac:dyDescent="0.15">
      <c r="A116" s="175"/>
      <c r="B116" s="177" t="s">
        <v>638</v>
      </c>
    </row>
    <row r="117" spans="1:2" ht="13" x14ac:dyDescent="0.15">
      <c r="A117" s="175"/>
      <c r="B117" s="177" t="s">
        <v>639</v>
      </c>
    </row>
    <row r="118" spans="1:2" ht="13" thickBot="1" x14ac:dyDescent="0.2">
      <c r="A118" s="174"/>
      <c r="B118" s="188"/>
    </row>
    <row r="119" spans="1:2" ht="52" x14ac:dyDescent="0.15">
      <c r="A119" s="172" t="s">
        <v>1357</v>
      </c>
      <c r="B119" s="184" t="s">
        <v>1358</v>
      </c>
    </row>
    <row r="120" spans="1:2" ht="14" x14ac:dyDescent="0.15">
      <c r="A120" s="175"/>
      <c r="B120" s="186" t="s">
        <v>640</v>
      </c>
    </row>
    <row r="121" spans="1:2" ht="14" x14ac:dyDescent="0.15">
      <c r="A121" s="175"/>
      <c r="B121" s="186" t="s">
        <v>641</v>
      </c>
    </row>
    <row r="122" spans="1:2" ht="14" x14ac:dyDescent="0.15">
      <c r="A122" s="175"/>
      <c r="B122" s="186" t="s">
        <v>642</v>
      </c>
    </row>
    <row r="123" spans="1:2" ht="14" x14ac:dyDescent="0.15">
      <c r="A123" s="175"/>
      <c r="B123" s="186" t="s">
        <v>643</v>
      </c>
    </row>
    <row r="124" spans="1:2" ht="14" x14ac:dyDescent="0.15">
      <c r="A124" s="175"/>
      <c r="B124" s="179" t="s">
        <v>644</v>
      </c>
    </row>
    <row r="125" spans="1:2" ht="14" x14ac:dyDescent="0.15">
      <c r="A125" s="175"/>
      <c r="B125" s="179" t="s">
        <v>645</v>
      </c>
    </row>
    <row r="126" spans="1:2" ht="14" x14ac:dyDescent="0.15">
      <c r="A126" s="175"/>
      <c r="B126" s="179" t="s">
        <v>646</v>
      </c>
    </row>
    <row r="127" spans="1:2" ht="13" x14ac:dyDescent="0.15">
      <c r="A127" s="175"/>
      <c r="B127" s="185" t="s">
        <v>1359</v>
      </c>
    </row>
    <row r="128" spans="1:2" ht="14" x14ac:dyDescent="0.15">
      <c r="A128" s="175"/>
      <c r="B128" s="186" t="s">
        <v>647</v>
      </c>
    </row>
    <row r="129" spans="1:2" ht="14" x14ac:dyDescent="0.15">
      <c r="A129" s="175"/>
      <c r="B129" s="186" t="s">
        <v>648</v>
      </c>
    </row>
    <row r="130" spans="1:2" ht="14" x14ac:dyDescent="0.15">
      <c r="A130" s="175"/>
      <c r="B130" s="186" t="s">
        <v>649</v>
      </c>
    </row>
    <row r="131" spans="1:2" ht="14" x14ac:dyDescent="0.15">
      <c r="A131" s="175"/>
      <c r="B131" s="186" t="s">
        <v>1360</v>
      </c>
    </row>
    <row r="132" spans="1:2" ht="14" x14ac:dyDescent="0.15">
      <c r="A132" s="175"/>
      <c r="B132" s="186" t="s">
        <v>650</v>
      </c>
    </row>
    <row r="133" spans="1:2" ht="14" x14ac:dyDescent="0.15">
      <c r="A133" s="175"/>
      <c r="B133" s="186" t="s">
        <v>651</v>
      </c>
    </row>
    <row r="134" spans="1:2" ht="14" x14ac:dyDescent="0.15">
      <c r="A134" s="175"/>
      <c r="B134" s="186" t="s">
        <v>652</v>
      </c>
    </row>
    <row r="135" spans="1:2" ht="14" x14ac:dyDescent="0.15">
      <c r="A135" s="175"/>
      <c r="B135" s="186" t="s">
        <v>653</v>
      </c>
    </row>
    <row r="136" spans="1:2" ht="14" x14ac:dyDescent="0.15">
      <c r="A136" s="175"/>
      <c r="B136" s="186" t="s">
        <v>654</v>
      </c>
    </row>
    <row r="137" spans="1:2" ht="13" x14ac:dyDescent="0.15">
      <c r="A137" s="175"/>
      <c r="B137" s="185" t="s">
        <v>1361</v>
      </c>
    </row>
    <row r="138" spans="1:2" ht="14" x14ac:dyDescent="0.15">
      <c r="A138" s="175"/>
      <c r="B138" s="186" t="s">
        <v>655</v>
      </c>
    </row>
    <row r="139" spans="1:2" ht="14" x14ac:dyDescent="0.15">
      <c r="A139" s="175"/>
      <c r="B139" s="186" t="s">
        <v>656</v>
      </c>
    </row>
    <row r="140" spans="1:2" ht="14" x14ac:dyDescent="0.15">
      <c r="A140" s="175"/>
      <c r="B140" s="179" t="s">
        <v>657</v>
      </c>
    </row>
    <row r="141" spans="1:2" ht="14" x14ac:dyDescent="0.15">
      <c r="A141" s="175"/>
      <c r="B141" s="186" t="s">
        <v>658</v>
      </c>
    </row>
    <row r="142" spans="1:2" ht="13" x14ac:dyDescent="0.15">
      <c r="A142" s="175"/>
      <c r="B142" s="185" t="s">
        <v>1362</v>
      </c>
    </row>
    <row r="143" spans="1:2" ht="14" x14ac:dyDescent="0.15">
      <c r="A143" s="175"/>
      <c r="B143" s="186" t="s">
        <v>659</v>
      </c>
    </row>
    <row r="144" spans="1:2" ht="14" x14ac:dyDescent="0.15">
      <c r="A144" s="175"/>
      <c r="B144" s="186" t="s">
        <v>660</v>
      </c>
    </row>
    <row r="145" spans="1:2" ht="14" x14ac:dyDescent="0.15">
      <c r="A145" s="175"/>
      <c r="B145" s="186" t="s">
        <v>661</v>
      </c>
    </row>
    <row r="146" spans="1:2" ht="14" x14ac:dyDescent="0.15">
      <c r="A146" s="175"/>
      <c r="B146" s="186" t="s">
        <v>662</v>
      </c>
    </row>
    <row r="147" spans="1:2" ht="14" x14ac:dyDescent="0.15">
      <c r="A147" s="175"/>
      <c r="B147" s="186" t="s">
        <v>1363</v>
      </c>
    </row>
    <row r="148" spans="1:2" ht="14" x14ac:dyDescent="0.15">
      <c r="A148" s="175"/>
      <c r="B148" s="186" t="s">
        <v>1364</v>
      </c>
    </row>
    <row r="149" spans="1:2" ht="14" x14ac:dyDescent="0.15">
      <c r="A149" s="175"/>
      <c r="B149" s="186" t="s">
        <v>1365</v>
      </c>
    </row>
    <row r="150" spans="1:2" ht="14" x14ac:dyDescent="0.15">
      <c r="A150" s="175"/>
      <c r="B150" s="186" t="s">
        <v>1366</v>
      </c>
    </row>
    <row r="151" spans="1:2" ht="14" x14ac:dyDescent="0.15">
      <c r="A151" s="175"/>
      <c r="B151" s="186" t="s">
        <v>663</v>
      </c>
    </row>
    <row r="152" spans="1:2" ht="15" thickBot="1" x14ac:dyDescent="0.2">
      <c r="A152" s="174"/>
      <c r="B152" s="182" t="s">
        <v>1367</v>
      </c>
    </row>
    <row r="153" spans="1:2" ht="26" x14ac:dyDescent="0.15">
      <c r="A153" s="172" t="s">
        <v>1340</v>
      </c>
      <c r="B153" s="184" t="s">
        <v>1358</v>
      </c>
    </row>
    <row r="154" spans="1:2" ht="13" x14ac:dyDescent="0.15">
      <c r="A154" s="175"/>
      <c r="B154" s="186" t="s">
        <v>1368</v>
      </c>
    </row>
    <row r="155" spans="1:2" ht="13" x14ac:dyDescent="0.15">
      <c r="A155" s="175"/>
      <c r="B155" s="186" t="s">
        <v>1369</v>
      </c>
    </row>
    <row r="156" spans="1:2" ht="13" x14ac:dyDescent="0.15">
      <c r="A156" s="175"/>
      <c r="B156" s="186" t="s">
        <v>1370</v>
      </c>
    </row>
    <row r="157" spans="1:2" ht="13" x14ac:dyDescent="0.15">
      <c r="A157" s="175"/>
      <c r="B157" s="186" t="s">
        <v>1371</v>
      </c>
    </row>
    <row r="158" spans="1:2" ht="13" x14ac:dyDescent="0.15">
      <c r="A158" s="175"/>
      <c r="B158" s="186" t="s">
        <v>1372</v>
      </c>
    </row>
    <row r="159" spans="1:2" ht="13" x14ac:dyDescent="0.15">
      <c r="A159" s="175"/>
      <c r="B159" s="185" t="s">
        <v>1359</v>
      </c>
    </row>
    <row r="160" spans="1:2" ht="13" x14ac:dyDescent="0.15">
      <c r="A160" s="175"/>
      <c r="B160" s="186" t="s">
        <v>1373</v>
      </c>
    </row>
    <row r="161" spans="1:2" ht="13" x14ac:dyDescent="0.15">
      <c r="A161" s="175"/>
      <c r="B161" s="186" t="s">
        <v>1374</v>
      </c>
    </row>
    <row r="162" spans="1:2" ht="13" x14ac:dyDescent="0.15">
      <c r="A162" s="175"/>
      <c r="B162" s="186" t="s">
        <v>1375</v>
      </c>
    </row>
    <row r="163" spans="1:2" ht="13" x14ac:dyDescent="0.15">
      <c r="A163" s="175"/>
      <c r="B163" s="186" t="s">
        <v>1376</v>
      </c>
    </row>
    <row r="164" spans="1:2" ht="13" x14ac:dyDescent="0.15">
      <c r="A164" s="175"/>
      <c r="B164" s="186" t="s">
        <v>1377</v>
      </c>
    </row>
    <row r="165" spans="1:2" ht="13" x14ac:dyDescent="0.15">
      <c r="A165" s="175"/>
      <c r="B165" s="186" t="s">
        <v>1378</v>
      </c>
    </row>
    <row r="166" spans="1:2" ht="13" x14ac:dyDescent="0.15">
      <c r="A166" s="175"/>
      <c r="B166" s="186" t="s">
        <v>1379</v>
      </c>
    </row>
    <row r="167" spans="1:2" ht="13" x14ac:dyDescent="0.15">
      <c r="A167" s="175"/>
      <c r="B167" s="185" t="s">
        <v>1361</v>
      </c>
    </row>
    <row r="168" spans="1:2" ht="13" x14ac:dyDescent="0.15">
      <c r="A168" s="175"/>
      <c r="B168" s="186" t="s">
        <v>1380</v>
      </c>
    </row>
    <row r="169" spans="1:2" ht="13" x14ac:dyDescent="0.15">
      <c r="A169" s="175"/>
      <c r="B169" s="186" t="s">
        <v>1381</v>
      </c>
    </row>
    <row r="170" spans="1:2" ht="13" x14ac:dyDescent="0.15">
      <c r="A170" s="175"/>
      <c r="B170" s="186" t="s">
        <v>1382</v>
      </c>
    </row>
    <row r="171" spans="1:2" ht="13" x14ac:dyDescent="0.15">
      <c r="A171" s="175"/>
      <c r="B171" s="185" t="s">
        <v>1362</v>
      </c>
    </row>
    <row r="172" spans="1:2" ht="13" x14ac:dyDescent="0.15">
      <c r="A172" s="175"/>
      <c r="B172" s="186" t="s">
        <v>1383</v>
      </c>
    </row>
    <row r="173" spans="1:2" ht="13" x14ac:dyDescent="0.15">
      <c r="A173" s="175"/>
      <c r="B173" s="186" t="s">
        <v>1384</v>
      </c>
    </row>
    <row r="174" spans="1:2" ht="13" x14ac:dyDescent="0.15">
      <c r="A174" s="175"/>
      <c r="B174" s="186" t="s">
        <v>1385</v>
      </c>
    </row>
    <row r="175" spans="1:2" ht="13" x14ac:dyDescent="0.15">
      <c r="A175" s="175"/>
      <c r="B175" s="186" t="s">
        <v>1386</v>
      </c>
    </row>
    <row r="176" spans="1:2" ht="13" x14ac:dyDescent="0.15">
      <c r="A176" s="175"/>
      <c r="B176" s="186" t="s">
        <v>1387</v>
      </c>
    </row>
    <row r="177" spans="1:2" ht="14" thickBot="1" x14ac:dyDescent="0.2">
      <c r="A177" s="174"/>
      <c r="B177" s="182" t="s">
        <v>1388</v>
      </c>
    </row>
    <row r="178" spans="1:2" ht="39" x14ac:dyDescent="0.15">
      <c r="A178" s="172" t="s">
        <v>1352</v>
      </c>
      <c r="B178" s="184" t="s">
        <v>1358</v>
      </c>
    </row>
    <row r="179" spans="1:2" ht="27" x14ac:dyDescent="0.15">
      <c r="A179" s="175"/>
      <c r="B179" s="186" t="s">
        <v>800</v>
      </c>
    </row>
    <row r="180" spans="1:2" ht="14" x14ac:dyDescent="0.15">
      <c r="A180" s="175"/>
      <c r="B180" s="186" t="s">
        <v>801</v>
      </c>
    </row>
    <row r="181" spans="1:2" ht="14" x14ac:dyDescent="0.15">
      <c r="A181" s="175"/>
      <c r="B181" s="186" t="s">
        <v>802</v>
      </c>
    </row>
    <row r="182" spans="1:2" ht="14" x14ac:dyDescent="0.15">
      <c r="A182" s="175"/>
      <c r="B182" s="186" t="s">
        <v>803</v>
      </c>
    </row>
    <row r="183" spans="1:2" ht="13" x14ac:dyDescent="0.15">
      <c r="A183" s="175"/>
      <c r="B183" s="185" t="s">
        <v>1359</v>
      </c>
    </row>
    <row r="184" spans="1:2" ht="14" x14ac:dyDescent="0.15">
      <c r="A184" s="175"/>
      <c r="B184" s="186" t="s">
        <v>804</v>
      </c>
    </row>
    <row r="185" spans="1:2" ht="14" x14ac:dyDescent="0.15">
      <c r="A185" s="175"/>
      <c r="B185" s="186" t="s">
        <v>805</v>
      </c>
    </row>
    <row r="186" spans="1:2" ht="27" x14ac:dyDescent="0.15">
      <c r="A186" s="175"/>
      <c r="B186" s="186" t="s">
        <v>806</v>
      </c>
    </row>
    <row r="187" spans="1:2" ht="14" x14ac:dyDescent="0.15">
      <c r="A187" s="175"/>
      <c r="B187" s="186" t="s">
        <v>807</v>
      </c>
    </row>
    <row r="188" spans="1:2" ht="27" x14ac:dyDescent="0.15">
      <c r="A188" s="175"/>
      <c r="B188" s="186" t="s">
        <v>808</v>
      </c>
    </row>
    <row r="189" spans="1:2" ht="14" x14ac:dyDescent="0.15">
      <c r="A189" s="175"/>
      <c r="B189" s="186" t="s">
        <v>809</v>
      </c>
    </row>
    <row r="190" spans="1:2" ht="14" x14ac:dyDescent="0.15">
      <c r="A190" s="175"/>
      <c r="B190" s="186" t="s">
        <v>810</v>
      </c>
    </row>
    <row r="191" spans="1:2" ht="27" x14ac:dyDescent="0.15">
      <c r="A191" s="175"/>
      <c r="B191" s="186" t="s">
        <v>811</v>
      </c>
    </row>
    <row r="192" spans="1:2" ht="13" x14ac:dyDescent="0.15">
      <c r="A192" s="175"/>
      <c r="B192" s="185" t="s">
        <v>1361</v>
      </c>
    </row>
    <row r="193" spans="1:2" ht="14" x14ac:dyDescent="0.15">
      <c r="A193" s="175"/>
      <c r="B193" s="186" t="s">
        <v>812</v>
      </c>
    </row>
    <row r="194" spans="1:2" ht="14" x14ac:dyDescent="0.15">
      <c r="A194" s="175"/>
      <c r="B194" s="186" t="s">
        <v>813</v>
      </c>
    </row>
    <row r="195" spans="1:2" ht="14" x14ac:dyDescent="0.15">
      <c r="A195" s="175"/>
      <c r="B195" s="186" t="s">
        <v>814</v>
      </c>
    </row>
    <row r="196" spans="1:2" ht="14" x14ac:dyDescent="0.15">
      <c r="A196" s="175"/>
      <c r="B196" s="179" t="s">
        <v>815</v>
      </c>
    </row>
    <row r="197" spans="1:2" ht="13" x14ac:dyDescent="0.15">
      <c r="A197" s="175"/>
      <c r="B197" s="185" t="s">
        <v>1362</v>
      </c>
    </row>
    <row r="198" spans="1:2" ht="14" x14ac:dyDescent="0.15">
      <c r="A198" s="175"/>
      <c r="B198" s="186" t="s">
        <v>816</v>
      </c>
    </row>
    <row r="199" spans="1:2" ht="14" x14ac:dyDescent="0.15">
      <c r="A199" s="175"/>
      <c r="B199" s="186" t="s">
        <v>817</v>
      </c>
    </row>
    <row r="200" spans="1:2" ht="14" x14ac:dyDescent="0.15">
      <c r="A200" s="175"/>
      <c r="B200" s="186" t="s">
        <v>827</v>
      </c>
    </row>
    <row r="201" spans="1:2" ht="14" x14ac:dyDescent="0.15">
      <c r="A201" s="175"/>
      <c r="B201" s="189" t="s">
        <v>828</v>
      </c>
    </row>
    <row r="202" spans="1:2" ht="14" x14ac:dyDescent="0.15">
      <c r="A202" s="175"/>
      <c r="B202" s="186" t="s">
        <v>829</v>
      </c>
    </row>
    <row r="203" spans="1:2" ht="14" x14ac:dyDescent="0.15">
      <c r="A203" s="175"/>
      <c r="B203" s="186" t="s">
        <v>830</v>
      </c>
    </row>
    <row r="204" spans="1:2" ht="28" thickBot="1" x14ac:dyDescent="0.2">
      <c r="A204" s="174"/>
      <c r="B204" s="182" t="s">
        <v>831</v>
      </c>
    </row>
    <row r="205" spans="1:2" ht="26" x14ac:dyDescent="0.15">
      <c r="A205" s="172" t="s">
        <v>1389</v>
      </c>
      <c r="B205" s="178" t="s">
        <v>1390</v>
      </c>
    </row>
    <row r="206" spans="1:2" ht="13" x14ac:dyDescent="0.15">
      <c r="A206" s="175"/>
      <c r="B206" s="179" t="s">
        <v>285</v>
      </c>
    </row>
    <row r="207" spans="1:2" ht="13" x14ac:dyDescent="0.15">
      <c r="A207" s="175"/>
      <c r="B207" s="179" t="s">
        <v>286</v>
      </c>
    </row>
    <row r="208" spans="1:2" ht="13" x14ac:dyDescent="0.15">
      <c r="A208" s="175"/>
      <c r="B208" s="179" t="s">
        <v>287</v>
      </c>
    </row>
    <row r="209" spans="1:2" ht="13" x14ac:dyDescent="0.15">
      <c r="A209" s="175"/>
      <c r="B209" s="179" t="s">
        <v>288</v>
      </c>
    </row>
    <row r="210" spans="1:2" ht="13" x14ac:dyDescent="0.15">
      <c r="A210" s="175"/>
      <c r="B210" s="179" t="s">
        <v>289</v>
      </c>
    </row>
    <row r="211" spans="1:2" ht="13" x14ac:dyDescent="0.15">
      <c r="A211" s="175"/>
      <c r="B211" s="179" t="s">
        <v>290</v>
      </c>
    </row>
    <row r="212" spans="1:2" ht="52" x14ac:dyDescent="0.15">
      <c r="A212" s="175"/>
      <c r="B212" s="179" t="s">
        <v>291</v>
      </c>
    </row>
    <row r="213" spans="1:2" ht="27" thickBot="1" x14ac:dyDescent="0.2">
      <c r="A213" s="174"/>
      <c r="B213" s="180" t="s">
        <v>292</v>
      </c>
    </row>
  </sheetData>
  <phoneticPr fontId="5"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D1" zoomScale="75" workbookViewId="0">
      <selection activeCell="B9" sqref="B9:B10"/>
    </sheetView>
  </sheetViews>
  <sheetFormatPr baseColWidth="10" defaultColWidth="8.83203125" defaultRowHeight="13" x14ac:dyDescent="0.15"/>
  <cols>
    <col min="1" max="1" width="8.83203125" customWidth="1"/>
    <col min="2" max="3" width="30" customWidth="1"/>
    <col min="4" max="6" width="8.83203125" customWidth="1"/>
    <col min="7" max="8" width="30" customWidth="1"/>
  </cols>
  <sheetData>
    <row r="1" spans="1:8" s="85" customFormat="1" ht="23" x14ac:dyDescent="0.25">
      <c r="B1" s="513" t="s">
        <v>970</v>
      </c>
      <c r="C1" s="513"/>
      <c r="G1" s="513" t="s">
        <v>971</v>
      </c>
      <c r="H1" s="513"/>
    </row>
    <row r="3" spans="1:8" ht="154.5" customHeight="1" x14ac:dyDescent="0.15">
      <c r="A3" s="515" t="s">
        <v>972</v>
      </c>
      <c r="B3" s="86" t="s">
        <v>976</v>
      </c>
      <c r="C3" s="87" t="s">
        <v>977</v>
      </c>
      <c r="F3" s="514" t="s">
        <v>973</v>
      </c>
      <c r="G3" s="86" t="s">
        <v>978</v>
      </c>
      <c r="H3" s="86" t="s">
        <v>979</v>
      </c>
    </row>
    <row r="4" spans="1:8" ht="154.5" customHeight="1" thickBot="1" x14ac:dyDescent="0.2">
      <c r="A4" s="515"/>
      <c r="B4" s="88" t="s">
        <v>980</v>
      </c>
      <c r="C4" s="89" t="s">
        <v>981</v>
      </c>
      <c r="F4" s="515"/>
      <c r="G4" s="88" t="s">
        <v>982</v>
      </c>
      <c r="H4" s="88" t="s">
        <v>983</v>
      </c>
    </row>
    <row r="5" spans="1:8" s="90" customFormat="1" ht="31.75" customHeight="1" thickTop="1" x14ac:dyDescent="0.15">
      <c r="B5" s="516" t="s">
        <v>974</v>
      </c>
      <c r="C5" s="516"/>
      <c r="G5" s="517" t="s">
        <v>975</v>
      </c>
      <c r="H5" s="516"/>
    </row>
    <row r="15" spans="1:8" ht="23" x14ac:dyDescent="0.25">
      <c r="A15" s="85"/>
      <c r="B15" s="513" t="s">
        <v>970</v>
      </c>
      <c r="C15" s="513"/>
    </row>
    <row r="17" spans="1:3" ht="123" x14ac:dyDescent="0.15">
      <c r="A17" s="515" t="s">
        <v>972</v>
      </c>
      <c r="B17" s="86" t="s">
        <v>976</v>
      </c>
      <c r="C17" s="87" t="s">
        <v>977</v>
      </c>
    </row>
    <row r="18" spans="1:3" ht="158" thickBot="1" x14ac:dyDescent="0.2">
      <c r="A18" s="515"/>
      <c r="B18" s="88" t="s">
        <v>980</v>
      </c>
      <c r="C18" s="89" t="s">
        <v>981</v>
      </c>
    </row>
    <row r="19" spans="1:3" ht="19" thickTop="1" x14ac:dyDescent="0.15">
      <c r="A19" s="90"/>
      <c r="B19" s="516" t="s">
        <v>974</v>
      </c>
      <c r="C19" s="516"/>
    </row>
  </sheetData>
  <mergeCells count="9">
    <mergeCell ref="B1:C1"/>
    <mergeCell ref="G1:H1"/>
    <mergeCell ref="F3:F4"/>
    <mergeCell ref="A17:A18"/>
    <mergeCell ref="A3:A4"/>
    <mergeCell ref="B19:C19"/>
    <mergeCell ref="B5:C5"/>
    <mergeCell ref="G5:H5"/>
    <mergeCell ref="B15:C15"/>
  </mergeCells>
  <phoneticPr fontId="0" type="noConversion"/>
  <pageMargins left="0.39370078740157483" right="0.39370078740157483" top="0.39370078740157483" bottom="0.39370078740157483" header="0.51181102362204722" footer="0.51181102362204722"/>
  <pageSetup paperSize="9" scale="67" orientation="landscape"/>
  <headerFooter alignWithMargins="0">
    <oddFooter>&amp;A</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activeCell="B9" sqref="B9:B10"/>
    </sheetView>
  </sheetViews>
  <sheetFormatPr baseColWidth="10" defaultColWidth="8.83203125" defaultRowHeight="13" x14ac:dyDescent="0.15"/>
  <cols>
    <col min="1" max="1" width="8.83203125" customWidth="1"/>
    <col min="2" max="3" width="30" customWidth="1"/>
    <col min="4" max="6" width="8.83203125" customWidth="1"/>
    <col min="7" max="8" width="30" customWidth="1"/>
  </cols>
  <sheetData>
    <row r="1" spans="1:8" s="85" customFormat="1" ht="23" x14ac:dyDescent="0.25">
      <c r="B1" s="513" t="s">
        <v>1408</v>
      </c>
      <c r="C1" s="513"/>
      <c r="G1" s="513" t="s">
        <v>1409</v>
      </c>
      <c r="H1" s="513"/>
    </row>
    <row r="3" spans="1:8" ht="154.5" customHeight="1" x14ac:dyDescent="0.15">
      <c r="A3" s="515" t="s">
        <v>972</v>
      </c>
      <c r="B3" s="86" t="s">
        <v>976</v>
      </c>
      <c r="C3" s="87" t="s">
        <v>977</v>
      </c>
      <c r="F3" s="514" t="s">
        <v>973</v>
      </c>
      <c r="G3" s="86" t="s">
        <v>978</v>
      </c>
      <c r="H3" s="86" t="s">
        <v>979</v>
      </c>
    </row>
    <row r="4" spans="1:8" ht="154.5" customHeight="1" thickBot="1" x14ac:dyDescent="0.2">
      <c r="A4" s="515"/>
      <c r="B4" s="88" t="s">
        <v>980</v>
      </c>
      <c r="C4" s="89" t="s">
        <v>981</v>
      </c>
      <c r="F4" s="515"/>
      <c r="G4" s="88" t="s">
        <v>982</v>
      </c>
      <c r="H4" s="88" t="s">
        <v>983</v>
      </c>
    </row>
    <row r="5" spans="1:8" s="90" customFormat="1" ht="31.75" customHeight="1" thickTop="1" x14ac:dyDescent="0.15">
      <c r="B5" s="516" t="s">
        <v>974</v>
      </c>
      <c r="C5" s="516"/>
      <c r="G5" s="517" t="s">
        <v>975</v>
      </c>
      <c r="H5" s="516"/>
    </row>
    <row r="15" spans="1:8" ht="23" x14ac:dyDescent="0.25">
      <c r="A15" s="85"/>
      <c r="B15" s="513" t="s">
        <v>970</v>
      </c>
      <c r="C15" s="513"/>
    </row>
    <row r="17" spans="1:3" ht="123" x14ac:dyDescent="0.15">
      <c r="A17" s="515" t="s">
        <v>972</v>
      </c>
      <c r="B17" s="86" t="s">
        <v>976</v>
      </c>
      <c r="C17" s="87" t="s">
        <v>977</v>
      </c>
    </row>
    <row r="18" spans="1:3" ht="158" thickBot="1" x14ac:dyDescent="0.2">
      <c r="A18" s="515"/>
      <c r="B18" s="88" t="s">
        <v>980</v>
      </c>
      <c r="C18" s="89" t="s">
        <v>981</v>
      </c>
    </row>
    <row r="19" spans="1:3" ht="19" thickTop="1" x14ac:dyDescent="0.15">
      <c r="A19" s="90"/>
      <c r="B19" s="516" t="s">
        <v>974</v>
      </c>
      <c r="C19" s="516"/>
    </row>
  </sheetData>
  <mergeCells count="9">
    <mergeCell ref="B1:C1"/>
    <mergeCell ref="G1:H1"/>
    <mergeCell ref="F3:F4"/>
    <mergeCell ref="A17:A18"/>
    <mergeCell ref="A3:A4"/>
    <mergeCell ref="B19:C19"/>
    <mergeCell ref="B5:C5"/>
    <mergeCell ref="G5:H5"/>
    <mergeCell ref="B15:C15"/>
  </mergeCells>
  <phoneticPr fontId="0" type="noConversion"/>
  <pageMargins left="0.39370078740157483" right="0.39370078740157483" top="0.39370078740157483" bottom="0.39370078740157483" header="0.51181102362204722" footer="0.51181102362204722"/>
  <pageSetup paperSize="9" scale="67" orientation="landscape"/>
  <headerFooter alignWithMargins="0">
    <oddFooter>&amp;A</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9" sqref="B9:B10"/>
    </sheetView>
  </sheetViews>
  <sheetFormatPr baseColWidth="10" defaultColWidth="8.83203125" defaultRowHeight="13" x14ac:dyDescent="0.15"/>
  <cols>
    <col min="1" max="1" width="8.83203125" customWidth="1"/>
    <col min="2" max="2" width="22" customWidth="1"/>
    <col min="3" max="7" width="11.6640625" customWidth="1"/>
  </cols>
  <sheetData>
    <row r="1" spans="1:7" x14ac:dyDescent="0.15">
      <c r="B1" t="s">
        <v>777</v>
      </c>
    </row>
    <row r="2" spans="1:7" ht="14" thickBot="1" x14ac:dyDescent="0.2"/>
    <row r="3" spans="1:7" ht="71" thickBot="1" x14ac:dyDescent="0.2">
      <c r="B3" s="292"/>
      <c r="C3" s="293" t="s">
        <v>1097</v>
      </c>
      <c r="D3" s="294" t="s">
        <v>1098</v>
      </c>
      <c r="E3" s="294" t="s">
        <v>1099</v>
      </c>
      <c r="F3" s="294" t="s">
        <v>1100</v>
      </c>
      <c r="G3" s="295" t="s">
        <v>1101</v>
      </c>
    </row>
    <row r="4" spans="1:7" ht="28" x14ac:dyDescent="0.15">
      <c r="A4" s="165"/>
      <c r="B4" s="291" t="s">
        <v>378</v>
      </c>
      <c r="C4" s="286">
        <v>2</v>
      </c>
      <c r="D4" s="287">
        <v>3</v>
      </c>
      <c r="E4" s="287">
        <v>4</v>
      </c>
      <c r="F4" s="287">
        <v>5</v>
      </c>
      <c r="G4" s="288">
        <v>6</v>
      </c>
    </row>
    <row r="5" spans="1:7" ht="28" x14ac:dyDescent="0.15">
      <c r="A5" s="165"/>
      <c r="B5" s="284" t="s">
        <v>377</v>
      </c>
      <c r="C5" s="289">
        <v>3</v>
      </c>
      <c r="D5" s="280">
        <v>4</v>
      </c>
      <c r="E5" s="280">
        <v>5</v>
      </c>
      <c r="F5" s="280">
        <v>6</v>
      </c>
      <c r="G5" s="281">
        <v>7</v>
      </c>
    </row>
    <row r="6" spans="1:7" ht="28" x14ac:dyDescent="0.15">
      <c r="A6" s="165"/>
      <c r="B6" s="284" t="s">
        <v>1096</v>
      </c>
      <c r="C6" s="289">
        <v>4</v>
      </c>
      <c r="D6" s="280">
        <v>5</v>
      </c>
      <c r="E6" s="280">
        <v>6</v>
      </c>
      <c r="F6" s="280">
        <v>7</v>
      </c>
      <c r="G6" s="281">
        <v>8</v>
      </c>
    </row>
    <row r="7" spans="1:7" ht="28" x14ac:dyDescent="0.15">
      <c r="A7" s="165"/>
      <c r="B7" s="284" t="s">
        <v>376</v>
      </c>
      <c r="C7" s="289">
        <v>5</v>
      </c>
      <c r="D7" s="280">
        <v>6</v>
      </c>
      <c r="E7" s="280">
        <v>7</v>
      </c>
      <c r="F7" s="280">
        <v>8</v>
      </c>
      <c r="G7" s="281">
        <v>9</v>
      </c>
    </row>
    <row r="8" spans="1:7" ht="29" thickBot="1" x14ac:dyDescent="0.2">
      <c r="A8" s="165"/>
      <c r="B8" s="285" t="s">
        <v>379</v>
      </c>
      <c r="C8" s="290">
        <v>6</v>
      </c>
      <c r="D8" s="282">
        <v>7</v>
      </c>
      <c r="E8" s="282">
        <v>8</v>
      </c>
      <c r="F8" s="282">
        <v>9</v>
      </c>
      <c r="G8" s="283">
        <v>10</v>
      </c>
    </row>
    <row r="11" spans="1:7" ht="28" x14ac:dyDescent="0.15">
      <c r="B11" s="306" t="s">
        <v>776</v>
      </c>
    </row>
    <row r="12" spans="1:7" ht="14" thickBot="1" x14ac:dyDescent="0.2"/>
    <row r="13" spans="1:7" ht="169" thickBot="1" x14ac:dyDescent="0.2">
      <c r="B13" s="292"/>
      <c r="C13" s="293" t="s">
        <v>909</v>
      </c>
      <c r="D13" s="294" t="s">
        <v>910</v>
      </c>
      <c r="E13" s="294" t="s">
        <v>912</v>
      </c>
      <c r="F13" s="294" t="s">
        <v>911</v>
      </c>
      <c r="G13" s="295" t="s">
        <v>913</v>
      </c>
    </row>
    <row r="14" spans="1:7" ht="55.5" customHeight="1" x14ac:dyDescent="0.15">
      <c r="B14" s="291" t="s">
        <v>380</v>
      </c>
      <c r="C14" s="286">
        <v>2</v>
      </c>
      <c r="D14" s="287">
        <v>3</v>
      </c>
      <c r="E14" s="287">
        <v>4</v>
      </c>
      <c r="F14" s="287">
        <v>5</v>
      </c>
      <c r="G14" s="288">
        <v>6</v>
      </c>
    </row>
    <row r="15" spans="1:7" ht="55.5" customHeight="1" x14ac:dyDescent="0.15">
      <c r="B15" s="284" t="s">
        <v>916</v>
      </c>
      <c r="C15" s="289">
        <v>3</v>
      </c>
      <c r="D15" s="280">
        <v>4</v>
      </c>
      <c r="E15" s="280">
        <v>5</v>
      </c>
      <c r="F15" s="280">
        <v>6</v>
      </c>
      <c r="G15" s="281">
        <v>7</v>
      </c>
    </row>
    <row r="16" spans="1:7" ht="55.5" customHeight="1" x14ac:dyDescent="0.15">
      <c r="B16" s="284" t="s">
        <v>917</v>
      </c>
      <c r="C16" s="289">
        <v>4</v>
      </c>
      <c r="D16" s="280">
        <v>5</v>
      </c>
      <c r="E16" s="280">
        <v>6</v>
      </c>
      <c r="F16" s="280">
        <v>7</v>
      </c>
      <c r="G16" s="281">
        <v>8</v>
      </c>
    </row>
    <row r="17" spans="2:7" ht="55.5" customHeight="1" x14ac:dyDescent="0.15">
      <c r="B17" s="284" t="s">
        <v>915</v>
      </c>
      <c r="C17" s="289">
        <v>5</v>
      </c>
      <c r="D17" s="280">
        <v>6</v>
      </c>
      <c r="E17" s="280">
        <v>7</v>
      </c>
      <c r="F17" s="280">
        <v>8</v>
      </c>
      <c r="G17" s="281">
        <v>9</v>
      </c>
    </row>
    <row r="18" spans="2:7" ht="55.5" customHeight="1" thickBot="1" x14ac:dyDescent="0.2">
      <c r="B18" s="285" t="s">
        <v>914</v>
      </c>
      <c r="C18" s="290">
        <v>6</v>
      </c>
      <c r="D18" s="282">
        <v>7</v>
      </c>
      <c r="E18" s="282">
        <v>8</v>
      </c>
      <c r="F18" s="282">
        <v>9</v>
      </c>
      <c r="G18" s="283">
        <v>10</v>
      </c>
    </row>
  </sheetData>
  <phoneticPr fontId="5" type="noConversion"/>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9"/>
  <sheetViews>
    <sheetView zoomScale="85" zoomScaleNormal="80" workbookViewId="0">
      <pane ySplit="1" topLeftCell="A2" activePane="bottomLeft" state="frozen"/>
      <selection activeCell="B9" sqref="B9:B10"/>
      <selection pane="bottomLeft" activeCell="B9" sqref="B9:B10"/>
    </sheetView>
  </sheetViews>
  <sheetFormatPr baseColWidth="10" defaultColWidth="8.83203125" defaultRowHeight="13" x14ac:dyDescent="0.15"/>
  <cols>
    <col min="1" max="1" width="8.83203125" style="138"/>
    <col min="2" max="4" width="18" style="124" customWidth="1"/>
    <col min="5" max="5" width="13.6640625" style="124" customWidth="1"/>
    <col min="6" max="6" width="12.33203125" style="124" customWidth="1"/>
    <col min="7" max="7" width="15.6640625" style="124" customWidth="1"/>
    <col min="8" max="8" width="13.83203125" style="124" customWidth="1"/>
    <col min="9" max="9" width="14.5" style="124" customWidth="1"/>
    <col min="10" max="10" width="15.1640625" style="124" customWidth="1"/>
    <col min="11" max="11" width="18.1640625" style="145" customWidth="1"/>
    <col min="12" max="12" width="13.33203125" style="145" customWidth="1"/>
    <col min="13" max="13" width="16.1640625" style="145" customWidth="1"/>
    <col min="14" max="14" width="18" style="124" customWidth="1"/>
    <col min="15" max="16" width="8.83203125" style="124"/>
    <col min="17" max="17" width="1.5" style="124" customWidth="1"/>
    <col min="18" max="18" width="15.5" style="124" customWidth="1"/>
    <col min="19" max="19" width="1" style="124" customWidth="1"/>
    <col min="20" max="20" width="24.33203125" style="124" customWidth="1"/>
    <col min="21" max="21" width="1.33203125" style="124" customWidth="1"/>
    <col min="22" max="22" width="28.1640625" style="124" customWidth="1"/>
    <col min="23" max="23" width="3.83203125" style="124" customWidth="1"/>
    <col min="24" max="24" width="13.33203125" style="124" customWidth="1"/>
    <col min="25" max="16384" width="8.83203125" style="124"/>
  </cols>
  <sheetData>
    <row r="1" spans="1:24" s="139" customFormat="1" ht="28" x14ac:dyDescent="0.15">
      <c r="A1" s="139" t="s">
        <v>1095</v>
      </c>
      <c r="B1" s="139" t="s">
        <v>1068</v>
      </c>
      <c r="C1" s="139" t="s">
        <v>1069</v>
      </c>
      <c r="D1" s="139" t="s">
        <v>1070</v>
      </c>
      <c r="E1" s="139" t="s">
        <v>1071</v>
      </c>
      <c r="G1" s="139" t="s">
        <v>973</v>
      </c>
      <c r="H1" s="139" t="s">
        <v>1072</v>
      </c>
      <c r="I1" s="139" t="s">
        <v>1077</v>
      </c>
      <c r="K1" s="144" t="s">
        <v>1080</v>
      </c>
      <c r="L1" s="144" t="s">
        <v>1081</v>
      </c>
      <c r="M1" s="144" t="s">
        <v>1082</v>
      </c>
      <c r="R1" s="139" t="s">
        <v>1085</v>
      </c>
      <c r="T1" s="139" t="s">
        <v>1086</v>
      </c>
      <c r="V1" s="139" t="s">
        <v>316</v>
      </c>
      <c r="X1" s="139" t="s">
        <v>1087</v>
      </c>
    </row>
    <row r="2" spans="1:24" s="192" customFormat="1" ht="65" x14ac:dyDescent="0.15">
      <c r="G2" s="192" t="s">
        <v>882</v>
      </c>
      <c r="H2" s="192" t="s">
        <v>883</v>
      </c>
      <c r="I2" s="192" t="s">
        <v>884</v>
      </c>
      <c r="K2" s="192" t="s">
        <v>881</v>
      </c>
      <c r="L2" s="192" t="s">
        <v>879</v>
      </c>
      <c r="M2" s="192" t="s">
        <v>880</v>
      </c>
      <c r="R2" s="192" t="s">
        <v>320</v>
      </c>
      <c r="T2" s="192" t="s">
        <v>918</v>
      </c>
      <c r="V2" s="192" t="s">
        <v>328</v>
      </c>
    </row>
    <row r="3" spans="1:24" s="165" customFormat="1" ht="98" x14ac:dyDescent="0.15">
      <c r="A3" s="165">
        <v>1</v>
      </c>
      <c r="B3" s="165" t="s">
        <v>378</v>
      </c>
      <c r="C3" s="165" t="s">
        <v>503</v>
      </c>
      <c r="D3" s="165" t="s">
        <v>695</v>
      </c>
      <c r="E3" s="165" t="s">
        <v>909</v>
      </c>
      <c r="G3" s="165" t="s">
        <v>885</v>
      </c>
      <c r="H3" s="165" t="s">
        <v>886</v>
      </c>
      <c r="I3" s="165" t="s">
        <v>371</v>
      </c>
      <c r="K3" s="165" t="s">
        <v>1298</v>
      </c>
      <c r="L3" s="165" t="s">
        <v>1127</v>
      </c>
      <c r="M3" s="165" t="s">
        <v>1125</v>
      </c>
      <c r="R3" s="165" t="s">
        <v>322</v>
      </c>
      <c r="T3" s="165" t="s">
        <v>321</v>
      </c>
      <c r="V3" s="165" t="s">
        <v>365</v>
      </c>
    </row>
    <row r="4" spans="1:24" s="165" customFormat="1" ht="98" x14ac:dyDescent="0.15">
      <c r="A4" s="165">
        <v>2</v>
      </c>
      <c r="B4" s="165" t="s">
        <v>377</v>
      </c>
      <c r="C4" s="165" t="s">
        <v>504</v>
      </c>
      <c r="D4" s="165" t="s">
        <v>916</v>
      </c>
      <c r="E4" s="165" t="s">
        <v>910</v>
      </c>
      <c r="G4" s="165" t="s">
        <v>1119</v>
      </c>
      <c r="H4" s="165" t="s">
        <v>1122</v>
      </c>
      <c r="I4" s="165" t="s">
        <v>372</v>
      </c>
      <c r="K4" s="165" t="s">
        <v>1299</v>
      </c>
      <c r="L4" s="165" t="s">
        <v>1128</v>
      </c>
      <c r="M4" s="165" t="s">
        <v>314</v>
      </c>
      <c r="R4" s="165" t="s">
        <v>323</v>
      </c>
      <c r="T4" s="165" t="s">
        <v>324</v>
      </c>
      <c r="V4" s="165" t="s">
        <v>364</v>
      </c>
    </row>
    <row r="5" spans="1:24" s="165" customFormat="1" ht="98" x14ac:dyDescent="0.15">
      <c r="A5" s="165">
        <v>3</v>
      </c>
      <c r="B5" s="165" t="s">
        <v>1096</v>
      </c>
      <c r="C5" s="165" t="s">
        <v>1099</v>
      </c>
      <c r="D5" s="165" t="s">
        <v>917</v>
      </c>
      <c r="E5" s="165" t="s">
        <v>912</v>
      </c>
      <c r="G5" s="165" t="s">
        <v>1118</v>
      </c>
      <c r="H5" s="165" t="s">
        <v>1121</v>
      </c>
      <c r="I5" s="165" t="s">
        <v>373</v>
      </c>
      <c r="K5" s="165" t="s">
        <v>1300</v>
      </c>
      <c r="L5" s="165" t="s">
        <v>313</v>
      </c>
      <c r="M5" s="165" t="s">
        <v>1124</v>
      </c>
      <c r="R5" s="165" t="s">
        <v>317</v>
      </c>
      <c r="T5" s="165" t="s">
        <v>325</v>
      </c>
      <c r="V5" s="165" t="s">
        <v>363</v>
      </c>
    </row>
    <row r="6" spans="1:24" s="165" customFormat="1" ht="126" x14ac:dyDescent="0.15">
      <c r="A6" s="165">
        <v>4</v>
      </c>
      <c r="B6" s="165" t="s">
        <v>376</v>
      </c>
      <c r="C6" s="165" t="s">
        <v>1100</v>
      </c>
      <c r="D6" s="165" t="s">
        <v>282</v>
      </c>
      <c r="E6" s="165" t="s">
        <v>281</v>
      </c>
      <c r="G6" s="165" t="s">
        <v>375</v>
      </c>
      <c r="H6" s="165" t="s">
        <v>369</v>
      </c>
      <c r="I6" s="165" t="s">
        <v>374</v>
      </c>
      <c r="K6" s="165" t="s">
        <v>1301</v>
      </c>
      <c r="L6" s="165" t="s">
        <v>1129</v>
      </c>
      <c r="M6" s="165" t="s">
        <v>315</v>
      </c>
      <c r="R6" s="165" t="s">
        <v>366</v>
      </c>
      <c r="T6" s="165" t="s">
        <v>326</v>
      </c>
      <c r="V6" s="165" t="s">
        <v>362</v>
      </c>
    </row>
    <row r="7" spans="1:24" s="165" customFormat="1" ht="84" x14ac:dyDescent="0.15">
      <c r="A7" s="165">
        <v>5</v>
      </c>
      <c r="B7" s="165" t="s">
        <v>379</v>
      </c>
      <c r="C7" s="165" t="s">
        <v>1101</v>
      </c>
      <c r="D7" s="165" t="s">
        <v>914</v>
      </c>
      <c r="E7" s="165" t="s">
        <v>913</v>
      </c>
      <c r="G7" s="165" t="s">
        <v>1117</v>
      </c>
      <c r="H7" s="165" t="s">
        <v>1120</v>
      </c>
      <c r="I7" s="165" t="s">
        <v>370</v>
      </c>
      <c r="K7" s="165" t="s">
        <v>1302</v>
      </c>
      <c r="L7" s="165" t="s">
        <v>1126</v>
      </c>
      <c r="M7" s="165" t="s">
        <v>1123</v>
      </c>
      <c r="R7" s="165" t="s">
        <v>367</v>
      </c>
      <c r="T7" s="165" t="s">
        <v>327</v>
      </c>
      <c r="V7" s="165" t="s">
        <v>361</v>
      </c>
    </row>
    <row r="8" spans="1:24" s="165" customFormat="1" x14ac:dyDescent="0.15"/>
    <row r="9" spans="1:24" s="165" customFormat="1" x14ac:dyDescent="0.15"/>
    <row r="10" spans="1:24" s="165" customFormat="1" x14ac:dyDescent="0.15"/>
    <row r="11" spans="1:24" s="165" customFormat="1" x14ac:dyDescent="0.15"/>
    <row r="12" spans="1:24" s="165" customFormat="1" x14ac:dyDescent="0.15"/>
    <row r="13" spans="1:24" s="165" customFormat="1" x14ac:dyDescent="0.15"/>
    <row r="14" spans="1:24" s="165" customFormat="1" x14ac:dyDescent="0.15"/>
    <row r="15" spans="1:24" s="165" customFormat="1" x14ac:dyDescent="0.15"/>
    <row r="16" spans="1:24" s="165" customFormat="1" ht="14" x14ac:dyDescent="0.15">
      <c r="B16" s="190" t="s">
        <v>1031</v>
      </c>
      <c r="C16" s="190" t="s">
        <v>985</v>
      </c>
    </row>
    <row r="17" spans="2:8" s="165" customFormat="1" ht="14" x14ac:dyDescent="0.15">
      <c r="B17" s="193" t="s">
        <v>502</v>
      </c>
      <c r="C17" s="193" t="s">
        <v>493</v>
      </c>
    </row>
    <row r="18" spans="2:8" s="165" customFormat="1" ht="14" x14ac:dyDescent="0.15">
      <c r="B18" s="193" t="s">
        <v>501</v>
      </c>
      <c r="C18" s="193" t="s">
        <v>494</v>
      </c>
    </row>
    <row r="19" spans="2:8" s="165" customFormat="1" ht="14" x14ac:dyDescent="0.15">
      <c r="B19" s="193" t="s">
        <v>500</v>
      </c>
      <c r="C19" s="193" t="s">
        <v>495</v>
      </c>
    </row>
    <row r="20" spans="2:8" s="165" customFormat="1" ht="14" x14ac:dyDescent="0.15">
      <c r="B20" s="193" t="s">
        <v>499</v>
      </c>
      <c r="C20" s="193" t="s">
        <v>496</v>
      </c>
    </row>
    <row r="21" spans="2:8" s="165" customFormat="1" ht="14" x14ac:dyDescent="0.15">
      <c r="B21" s="193" t="s">
        <v>498</v>
      </c>
      <c r="C21" s="193" t="s">
        <v>497</v>
      </c>
    </row>
    <row r="22" spans="2:8" s="165" customFormat="1" x14ac:dyDescent="0.15"/>
    <row r="23" spans="2:8" s="165" customFormat="1" x14ac:dyDescent="0.15"/>
    <row r="24" spans="2:8" s="165" customFormat="1" ht="14" x14ac:dyDescent="0.15">
      <c r="B24" s="165" t="s">
        <v>1111</v>
      </c>
    </row>
    <row r="25" spans="2:8" s="165" customFormat="1" x14ac:dyDescent="0.15"/>
    <row r="26" spans="2:8" s="165" customFormat="1" x14ac:dyDescent="0.15"/>
    <row r="27" spans="2:8" s="165" customFormat="1" x14ac:dyDescent="0.15"/>
    <row r="28" spans="2:8" s="165" customFormat="1" x14ac:dyDescent="0.15"/>
    <row r="29" spans="2:8" s="165" customFormat="1" x14ac:dyDescent="0.15"/>
    <row r="30" spans="2:8" s="165" customFormat="1" x14ac:dyDescent="0.15"/>
    <row r="31" spans="2:8" s="165" customFormat="1" ht="14" x14ac:dyDescent="0.15">
      <c r="D31" s="165" t="s">
        <v>1029</v>
      </c>
      <c r="E31" s="165" t="s">
        <v>1277</v>
      </c>
      <c r="F31" s="165" t="s">
        <v>1030</v>
      </c>
      <c r="G31" s="165" t="s">
        <v>1278</v>
      </c>
      <c r="H31" s="165" t="s">
        <v>1279</v>
      </c>
    </row>
    <row r="32" spans="2:8" s="165" customFormat="1" x14ac:dyDescent="0.15">
      <c r="D32" s="165">
        <v>1</v>
      </c>
      <c r="E32" s="165">
        <v>2</v>
      </c>
      <c r="F32" s="165">
        <v>3</v>
      </c>
      <c r="G32" s="165">
        <v>4</v>
      </c>
      <c r="H32" s="165">
        <v>5</v>
      </c>
    </row>
    <row r="33" spans="2:8" s="165" customFormat="1" ht="14" x14ac:dyDescent="0.15">
      <c r="B33" s="165" t="s">
        <v>1034</v>
      </c>
      <c r="C33" s="165">
        <v>5</v>
      </c>
      <c r="D33" s="165" t="s">
        <v>1274</v>
      </c>
      <c r="E33" s="165" t="s">
        <v>1274</v>
      </c>
      <c r="F33" s="165" t="s">
        <v>1273</v>
      </c>
      <c r="G33" s="165" t="s">
        <v>1272</v>
      </c>
      <c r="H33" s="165" t="s">
        <v>1272</v>
      </c>
    </row>
    <row r="34" spans="2:8" s="165" customFormat="1" ht="14" x14ac:dyDescent="0.15">
      <c r="B34" s="165" t="s">
        <v>1037</v>
      </c>
      <c r="C34" s="165">
        <v>4</v>
      </c>
      <c r="D34" s="165" t="s">
        <v>1276</v>
      </c>
      <c r="E34" s="165" t="s">
        <v>1274</v>
      </c>
      <c r="F34" s="165" t="s">
        <v>1273</v>
      </c>
      <c r="G34" s="165" t="s">
        <v>1273</v>
      </c>
      <c r="H34" s="165" t="s">
        <v>1272</v>
      </c>
    </row>
    <row r="35" spans="2:8" ht="14" x14ac:dyDescent="0.15">
      <c r="B35" s="124" t="s">
        <v>1040</v>
      </c>
      <c r="C35" s="124">
        <v>3</v>
      </c>
      <c r="D35" s="124" t="s">
        <v>1276</v>
      </c>
      <c r="E35" s="124" t="s">
        <v>1276</v>
      </c>
      <c r="F35" s="124" t="s">
        <v>1274</v>
      </c>
      <c r="G35" s="124" t="s">
        <v>1273</v>
      </c>
      <c r="H35" s="124" t="s">
        <v>1273</v>
      </c>
    </row>
    <row r="36" spans="2:8" ht="14" x14ac:dyDescent="0.15">
      <c r="B36" s="124" t="s">
        <v>1043</v>
      </c>
      <c r="C36" s="124">
        <v>2</v>
      </c>
      <c r="D36" s="124" t="s">
        <v>1275</v>
      </c>
      <c r="E36" s="124" t="s">
        <v>1276</v>
      </c>
      <c r="F36" s="124" t="s">
        <v>1276</v>
      </c>
      <c r="G36" s="124" t="s">
        <v>1274</v>
      </c>
      <c r="H36" s="124" t="s">
        <v>1273</v>
      </c>
    </row>
    <row r="37" spans="2:8" ht="14" x14ac:dyDescent="0.15">
      <c r="B37" s="124" t="s">
        <v>1046</v>
      </c>
      <c r="C37" s="124">
        <v>1</v>
      </c>
      <c r="D37" s="124" t="s">
        <v>1275</v>
      </c>
      <c r="E37" s="124" t="s">
        <v>1275</v>
      </c>
      <c r="F37" s="124" t="s">
        <v>1276</v>
      </c>
      <c r="G37" s="124" t="s">
        <v>1274</v>
      </c>
      <c r="H37" s="124" t="s">
        <v>1274</v>
      </c>
    </row>
    <row r="40" spans="2:8" x14ac:dyDescent="0.15">
      <c r="B40" s="124">
        <v>1</v>
      </c>
    </row>
    <row r="41" spans="2:8" ht="14" x14ac:dyDescent="0.15">
      <c r="B41" s="124">
        <v>2</v>
      </c>
      <c r="C41" s="124" t="s">
        <v>1275</v>
      </c>
    </row>
    <row r="42" spans="2:8" ht="14" x14ac:dyDescent="0.15">
      <c r="B42" s="124">
        <v>3</v>
      </c>
      <c r="C42" s="124" t="s">
        <v>1275</v>
      </c>
    </row>
    <row r="43" spans="2:8" ht="14" x14ac:dyDescent="0.15">
      <c r="B43" s="124">
        <v>4</v>
      </c>
      <c r="C43" s="124" t="s">
        <v>1276</v>
      </c>
    </row>
    <row r="44" spans="2:8" ht="14" x14ac:dyDescent="0.15">
      <c r="B44" s="124">
        <v>5</v>
      </c>
      <c r="C44" s="124" t="s">
        <v>1276</v>
      </c>
    </row>
    <row r="45" spans="2:8" ht="14" x14ac:dyDescent="0.15">
      <c r="B45" s="124">
        <v>6</v>
      </c>
      <c r="C45" s="124" t="s">
        <v>1274</v>
      </c>
    </row>
    <row r="46" spans="2:8" ht="14" x14ac:dyDescent="0.15">
      <c r="B46" s="124">
        <v>7</v>
      </c>
      <c r="C46" s="124" t="s">
        <v>1273</v>
      </c>
    </row>
    <row r="47" spans="2:8" ht="14" x14ac:dyDescent="0.15">
      <c r="B47" s="124">
        <v>8</v>
      </c>
      <c r="C47" s="124" t="s">
        <v>1273</v>
      </c>
    </row>
    <row r="48" spans="2:8" ht="14" x14ac:dyDescent="0.15">
      <c r="B48" s="124">
        <v>9</v>
      </c>
      <c r="C48" s="124" t="s">
        <v>1272</v>
      </c>
    </row>
    <row r="49" spans="2:3" ht="14" x14ac:dyDescent="0.15">
      <c r="B49" s="124">
        <v>10</v>
      </c>
      <c r="C49" s="124" t="s">
        <v>1272</v>
      </c>
    </row>
  </sheetData>
  <phoneticPr fontId="5" type="noConversion"/>
  <pageMargins left="0.75" right="0.75" top="1" bottom="1" header="0.5" footer="0.5"/>
  <pageSetup paperSize="9" orientation="portrait"/>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zoomScale="150" workbookViewId="0">
      <pane xSplit="1" ySplit="13" topLeftCell="B15" activePane="bottomRight" state="frozen"/>
      <selection activeCell="B9" sqref="B9:B10"/>
      <selection pane="topRight" activeCell="B9" sqref="B9:B10"/>
      <selection pane="bottomLeft" activeCell="B9" sqref="B9:B10"/>
      <selection pane="bottomRight" activeCell="F6" sqref="F6"/>
    </sheetView>
  </sheetViews>
  <sheetFormatPr baseColWidth="10" defaultColWidth="4.1640625" defaultRowHeight="13" x14ac:dyDescent="0.15"/>
  <cols>
    <col min="1" max="1" width="25.1640625" customWidth="1"/>
    <col min="2" max="6" width="3.6640625" customWidth="1"/>
    <col min="7" max="8" width="2.5" customWidth="1"/>
    <col min="9" max="13" width="3.6640625" customWidth="1"/>
    <col min="14" max="15" width="2.5" customWidth="1"/>
    <col min="16" max="19" width="3.6640625" customWidth="1"/>
    <col min="20" max="20" width="3.6640625" style="11" customWidth="1"/>
    <col min="21" max="22" width="2.5" customWidth="1"/>
    <col min="23" max="27" width="3.6640625" customWidth="1"/>
    <col min="28" max="29" width="2.5" customWidth="1"/>
    <col min="30" max="34" width="3.6640625" customWidth="1"/>
  </cols>
  <sheetData>
    <row r="1" spans="1:34" ht="25" x14ac:dyDescent="0.25">
      <c r="A1" s="3" t="s">
        <v>1065</v>
      </c>
    </row>
    <row r="2" spans="1:34" ht="14" thickBot="1" x14ac:dyDescent="0.2"/>
    <row r="3" spans="1:34" x14ac:dyDescent="0.15">
      <c r="A3" s="1" t="s">
        <v>1410</v>
      </c>
      <c r="F3" s="119" t="s">
        <v>1411</v>
      </c>
      <c r="G3" s="120"/>
      <c r="H3" s="120"/>
      <c r="I3" s="120"/>
      <c r="J3" s="120"/>
      <c r="K3" s="120"/>
      <c r="L3" s="121"/>
    </row>
    <row r="4" spans="1:34" x14ac:dyDescent="0.15">
      <c r="A4" s="13" t="s">
        <v>920</v>
      </c>
      <c r="F4" s="432" t="s">
        <v>1412</v>
      </c>
      <c r="G4" s="14"/>
      <c r="H4" s="14"/>
      <c r="I4" s="14"/>
      <c r="J4" s="14"/>
      <c r="K4" s="14"/>
      <c r="L4" s="15"/>
    </row>
    <row r="5" spans="1:34" ht="14" thickBot="1" x14ac:dyDescent="0.2">
      <c r="A5" s="13" t="s">
        <v>1407</v>
      </c>
      <c r="F5" s="433" t="s">
        <v>1413</v>
      </c>
      <c r="G5" s="16"/>
      <c r="H5" s="16"/>
      <c r="I5" s="16"/>
      <c r="J5" s="16"/>
      <c r="K5" s="16"/>
      <c r="L5" s="17"/>
    </row>
    <row r="6" spans="1:34" x14ac:dyDescent="0.15">
      <c r="A6" s="13" t="s">
        <v>1407</v>
      </c>
    </row>
    <row r="7" spans="1:34" x14ac:dyDescent="0.15">
      <c r="A7" s="13"/>
    </row>
    <row r="8" spans="1:34" x14ac:dyDescent="0.15">
      <c r="A8" s="13"/>
    </row>
    <row r="9" spans="1:34" x14ac:dyDescent="0.15">
      <c r="A9" s="13"/>
    </row>
    <row r="10" spans="1:34" x14ac:dyDescent="0.15">
      <c r="A10" s="13"/>
    </row>
    <row r="11" spans="1:34" x14ac:dyDescent="0.15">
      <c r="A11" s="13"/>
    </row>
    <row r="13" spans="1:34" s="19" customFormat="1" ht="78.5" customHeight="1" x14ac:dyDescent="0.15">
      <c r="A13" s="18"/>
      <c r="B13" s="20">
        <v>39657</v>
      </c>
      <c r="C13" s="20">
        <v>39658</v>
      </c>
      <c r="D13" s="20">
        <v>39659</v>
      </c>
      <c r="E13" s="20">
        <v>39660</v>
      </c>
      <c r="F13" s="20">
        <v>39661</v>
      </c>
      <c r="G13" s="21">
        <v>39662</v>
      </c>
      <c r="H13" s="21">
        <v>39663</v>
      </c>
      <c r="I13" s="20">
        <v>39664</v>
      </c>
      <c r="J13" s="20">
        <v>39665</v>
      </c>
      <c r="K13" s="20">
        <v>39666</v>
      </c>
      <c r="L13" s="20">
        <v>39667</v>
      </c>
      <c r="M13" s="20">
        <v>39668</v>
      </c>
      <c r="N13" s="21">
        <v>39669</v>
      </c>
      <c r="O13" s="21">
        <v>39670</v>
      </c>
      <c r="P13" s="20">
        <v>39671</v>
      </c>
      <c r="Q13" s="20">
        <v>39672</v>
      </c>
      <c r="R13" s="20">
        <v>39673</v>
      </c>
      <c r="S13" s="20">
        <v>39674</v>
      </c>
      <c r="T13" s="22">
        <v>39675</v>
      </c>
      <c r="U13" s="21">
        <v>39676</v>
      </c>
      <c r="V13" s="21">
        <v>39677</v>
      </c>
      <c r="W13" s="20">
        <v>39678</v>
      </c>
      <c r="X13" s="20">
        <v>39679</v>
      </c>
      <c r="Y13" s="20">
        <v>39680</v>
      </c>
      <c r="Z13" s="20">
        <v>39681</v>
      </c>
      <c r="AA13" s="20">
        <v>39682</v>
      </c>
      <c r="AB13" s="21">
        <v>39683</v>
      </c>
      <c r="AC13" s="21">
        <v>39684</v>
      </c>
      <c r="AD13" s="20">
        <v>39685</v>
      </c>
      <c r="AE13" s="20">
        <v>39686</v>
      </c>
      <c r="AF13" s="20">
        <v>39687</v>
      </c>
      <c r="AG13" s="20">
        <v>39688</v>
      </c>
      <c r="AH13" s="20">
        <v>39689</v>
      </c>
    </row>
    <row r="14" spans="1:34" x14ac:dyDescent="0.15">
      <c r="A14" s="7" t="s">
        <v>921</v>
      </c>
      <c r="B14" s="122"/>
      <c r="C14" s="7"/>
      <c r="D14" s="7"/>
      <c r="E14" s="7"/>
      <c r="F14" s="7"/>
      <c r="G14" s="8"/>
      <c r="H14" s="8"/>
      <c r="I14" s="7"/>
      <c r="J14" s="7"/>
      <c r="K14" s="7"/>
      <c r="L14" s="7"/>
      <c r="M14" s="7"/>
      <c r="N14" s="8"/>
      <c r="O14" s="8"/>
      <c r="P14" s="7"/>
      <c r="Q14" s="7"/>
      <c r="R14" s="7"/>
      <c r="S14" s="7"/>
      <c r="T14" s="12"/>
      <c r="U14" s="8"/>
      <c r="V14" s="8"/>
      <c r="W14" s="7"/>
      <c r="X14" s="7"/>
      <c r="Y14" s="7"/>
      <c r="Z14" s="7"/>
      <c r="AA14" s="7"/>
      <c r="AB14" s="8"/>
      <c r="AC14" s="8"/>
      <c r="AD14" s="7"/>
      <c r="AE14" s="7"/>
      <c r="AF14" s="7"/>
      <c r="AG14" s="7"/>
      <c r="AH14" s="7"/>
    </row>
    <row r="15" spans="1:34" x14ac:dyDescent="0.15">
      <c r="A15" s="7" t="s">
        <v>922</v>
      </c>
      <c r="B15" s="7"/>
      <c r="C15" s="122"/>
      <c r="D15" s="7"/>
      <c r="E15" s="7"/>
      <c r="F15" s="7"/>
      <c r="G15" s="8"/>
      <c r="H15" s="8"/>
      <c r="I15" s="7"/>
      <c r="J15" s="7"/>
      <c r="K15" s="7"/>
      <c r="L15" s="7"/>
      <c r="M15" s="7"/>
      <c r="N15" s="8"/>
      <c r="O15" s="8"/>
      <c r="P15" s="7"/>
      <c r="Q15" s="7"/>
      <c r="R15" s="7"/>
      <c r="S15" s="7"/>
      <c r="T15" s="12"/>
      <c r="U15" s="8"/>
      <c r="V15" s="8"/>
      <c r="W15" s="7"/>
      <c r="X15" s="7"/>
      <c r="Y15" s="7"/>
      <c r="Z15" s="7"/>
      <c r="AA15" s="7"/>
      <c r="AB15" s="8"/>
      <c r="AC15" s="8"/>
      <c r="AD15" s="7"/>
      <c r="AE15" s="7"/>
      <c r="AF15" s="7"/>
      <c r="AG15" s="7"/>
      <c r="AH15" s="7"/>
    </row>
    <row r="16" spans="1:34" x14ac:dyDescent="0.15">
      <c r="A16" s="7" t="s">
        <v>923</v>
      </c>
      <c r="B16" s="7"/>
      <c r="C16" s="7"/>
      <c r="D16" s="10"/>
      <c r="E16" s="7"/>
      <c r="F16" s="7"/>
      <c r="G16" s="8"/>
      <c r="H16" s="8"/>
      <c r="I16" s="7"/>
      <c r="J16" s="7"/>
      <c r="K16" s="7"/>
      <c r="L16" s="7"/>
      <c r="M16" s="7"/>
      <c r="N16" s="8"/>
      <c r="O16" s="8"/>
      <c r="P16" s="7"/>
      <c r="Q16" s="7"/>
      <c r="R16" s="7"/>
      <c r="S16" s="7"/>
      <c r="T16" s="12"/>
      <c r="U16" s="8"/>
      <c r="V16" s="8"/>
      <c r="W16" s="7"/>
      <c r="X16" s="7"/>
      <c r="Y16" s="7"/>
      <c r="Z16" s="7"/>
      <c r="AA16" s="7"/>
      <c r="AB16" s="8"/>
      <c r="AC16" s="8"/>
      <c r="AD16" s="7"/>
      <c r="AE16" s="7"/>
      <c r="AF16" s="7"/>
      <c r="AG16" s="7"/>
      <c r="AH16" s="7"/>
    </row>
    <row r="17" spans="1:34" x14ac:dyDescent="0.15">
      <c r="A17" s="7" t="s">
        <v>928</v>
      </c>
      <c r="B17" s="7"/>
      <c r="C17" s="7"/>
      <c r="D17" s="7"/>
      <c r="E17" s="122"/>
      <c r="F17" s="7"/>
      <c r="G17" s="8"/>
      <c r="H17" s="8"/>
      <c r="I17" s="122"/>
      <c r="J17" s="10"/>
      <c r="K17" s="122"/>
      <c r="L17" s="7"/>
      <c r="M17" s="7"/>
      <c r="N17" s="8"/>
      <c r="O17" s="8"/>
      <c r="P17" s="7"/>
      <c r="Q17" s="7"/>
      <c r="R17" s="7"/>
      <c r="S17" s="7"/>
      <c r="T17" s="12"/>
      <c r="U17" s="8"/>
      <c r="V17" s="8"/>
      <c r="W17" s="7"/>
      <c r="X17" s="7"/>
      <c r="Y17" s="7"/>
      <c r="Z17" s="7"/>
      <c r="AA17" s="7"/>
      <c r="AB17" s="8"/>
      <c r="AC17" s="8"/>
      <c r="AD17" s="7"/>
      <c r="AE17" s="7"/>
      <c r="AF17" s="7"/>
      <c r="AG17" s="7"/>
      <c r="AH17" s="7"/>
    </row>
    <row r="18" spans="1:34" x14ac:dyDescent="0.15">
      <c r="A18" s="7" t="s">
        <v>924</v>
      </c>
      <c r="B18" s="7"/>
      <c r="C18" s="7"/>
      <c r="D18" s="7"/>
      <c r="E18" s="7"/>
      <c r="F18" s="9"/>
      <c r="G18" s="8"/>
      <c r="H18" s="8"/>
      <c r="I18" s="7"/>
      <c r="J18" s="7"/>
      <c r="K18" s="7"/>
      <c r="L18" s="7"/>
      <c r="M18" s="7"/>
      <c r="N18" s="8"/>
      <c r="O18" s="8"/>
      <c r="P18" s="7"/>
      <c r="Q18" s="7"/>
      <c r="R18" s="7"/>
      <c r="S18" s="7"/>
      <c r="T18" s="12"/>
      <c r="U18" s="8"/>
      <c r="V18" s="8"/>
      <c r="W18" s="7"/>
      <c r="X18" s="7"/>
      <c r="Y18" s="7"/>
      <c r="Z18" s="7"/>
      <c r="AA18" s="7"/>
      <c r="AB18" s="8"/>
      <c r="AC18" s="8"/>
      <c r="AD18" s="7"/>
      <c r="AE18" s="7"/>
      <c r="AF18" s="7"/>
      <c r="AG18" s="7"/>
      <c r="AH18" s="7"/>
    </row>
    <row r="19" spans="1:34" x14ac:dyDescent="0.15">
      <c r="A19" s="7" t="s">
        <v>925</v>
      </c>
      <c r="B19" s="7"/>
      <c r="C19" s="7"/>
      <c r="D19" s="7"/>
      <c r="E19" s="7"/>
      <c r="F19" s="7"/>
      <c r="G19" s="8"/>
      <c r="H19" s="8"/>
      <c r="I19" s="7"/>
      <c r="J19" s="7"/>
      <c r="K19" s="7"/>
      <c r="L19" s="7"/>
      <c r="M19" s="7"/>
      <c r="N19" s="8"/>
      <c r="O19" s="8"/>
      <c r="P19" s="7"/>
      <c r="Q19" s="9"/>
      <c r="R19" s="9"/>
      <c r="S19" s="7"/>
      <c r="T19" s="12"/>
      <c r="U19" s="8"/>
      <c r="V19" s="8"/>
      <c r="W19" s="7"/>
      <c r="X19" s="7"/>
      <c r="Y19" s="7"/>
      <c r="Z19" s="7"/>
      <c r="AA19" s="7"/>
      <c r="AB19" s="8"/>
      <c r="AC19" s="8"/>
      <c r="AD19" s="7"/>
      <c r="AE19" s="7"/>
      <c r="AF19" s="7"/>
      <c r="AG19" s="7"/>
      <c r="AH19" s="7"/>
    </row>
    <row r="20" spans="1:34" x14ac:dyDescent="0.15">
      <c r="A20" s="7" t="s">
        <v>926</v>
      </c>
      <c r="B20" s="7"/>
      <c r="C20" s="7"/>
      <c r="D20" s="7"/>
      <c r="E20" s="7"/>
      <c r="F20" s="7"/>
      <c r="G20" s="8"/>
      <c r="H20" s="8"/>
      <c r="I20" s="7"/>
      <c r="J20" s="10"/>
      <c r="K20" s="10"/>
      <c r="L20" s="7"/>
      <c r="M20" s="7"/>
      <c r="N20" s="8"/>
      <c r="O20" s="8"/>
      <c r="P20" s="123"/>
      <c r="Q20" s="123"/>
      <c r="R20" s="7"/>
      <c r="S20" s="7"/>
      <c r="T20" s="12"/>
      <c r="U20" s="8"/>
      <c r="V20" s="8"/>
      <c r="W20" s="7"/>
      <c r="X20" s="7"/>
      <c r="Y20" s="7"/>
      <c r="Z20" s="7"/>
      <c r="AA20" s="7"/>
      <c r="AB20" s="8"/>
      <c r="AC20" s="8"/>
      <c r="AD20" s="7"/>
      <c r="AE20" s="7"/>
      <c r="AF20" s="7"/>
      <c r="AG20" s="7"/>
      <c r="AH20" s="7"/>
    </row>
    <row r="21" spans="1:34" x14ac:dyDescent="0.15">
      <c r="A21" s="7" t="s">
        <v>927</v>
      </c>
      <c r="B21" s="7"/>
      <c r="C21" s="7"/>
      <c r="D21" s="7"/>
      <c r="E21" s="7"/>
      <c r="F21" s="7"/>
      <c r="G21" s="8"/>
      <c r="H21" s="8"/>
      <c r="I21" s="7"/>
      <c r="J21" s="7"/>
      <c r="K21" s="7"/>
      <c r="L21" s="7"/>
      <c r="M21" s="7"/>
      <c r="N21" s="8"/>
      <c r="O21" s="8"/>
      <c r="P21" s="122"/>
      <c r="Q21" s="122"/>
      <c r="R21" s="122"/>
      <c r="S21" s="7"/>
      <c r="T21" s="12"/>
      <c r="U21" s="8"/>
      <c r="V21" s="8"/>
      <c r="W21" s="7"/>
      <c r="X21" s="7"/>
      <c r="Y21" s="7"/>
      <c r="Z21" s="7"/>
      <c r="AA21" s="7"/>
      <c r="AB21" s="8"/>
      <c r="AC21" s="8"/>
      <c r="AD21" s="7"/>
      <c r="AE21" s="7"/>
      <c r="AF21" s="7"/>
      <c r="AG21" s="7"/>
      <c r="AH21" s="7"/>
    </row>
    <row r="22" spans="1:34" x14ac:dyDescent="0.15">
      <c r="A22" s="7" t="s">
        <v>931</v>
      </c>
      <c r="B22" s="7"/>
      <c r="C22" s="7"/>
      <c r="D22" s="7"/>
      <c r="E22" s="7"/>
      <c r="F22" s="7"/>
      <c r="G22" s="8"/>
      <c r="H22" s="8"/>
      <c r="I22" s="7"/>
      <c r="J22" s="7"/>
      <c r="K22" s="7"/>
      <c r="L22" s="7"/>
      <c r="M22" s="7"/>
      <c r="N22" s="8"/>
      <c r="O22" s="8"/>
      <c r="P22" s="7"/>
      <c r="Q22" s="7"/>
      <c r="R22" s="7"/>
      <c r="S22" s="7"/>
      <c r="T22" s="12"/>
      <c r="U22" s="8"/>
      <c r="V22" s="8"/>
      <c r="W22" s="10"/>
      <c r="X22" s="10"/>
      <c r="Y22" s="7"/>
      <c r="Z22" s="7"/>
      <c r="AA22" s="7"/>
      <c r="AB22" s="8"/>
      <c r="AC22" s="8"/>
      <c r="AD22" s="7"/>
      <c r="AE22" s="7"/>
      <c r="AF22" s="7"/>
      <c r="AG22" s="7"/>
      <c r="AH22" s="7"/>
    </row>
    <row r="23" spans="1:34" x14ac:dyDescent="0.15">
      <c r="A23" s="7" t="s">
        <v>932</v>
      </c>
      <c r="B23" s="7"/>
      <c r="C23" s="7"/>
      <c r="D23" s="7"/>
      <c r="E23" s="7"/>
      <c r="F23" s="7"/>
      <c r="G23" s="8"/>
      <c r="H23" s="8"/>
      <c r="I23" s="7"/>
      <c r="J23" s="7"/>
      <c r="K23" s="7"/>
      <c r="L23" s="7"/>
      <c r="M23" s="7"/>
      <c r="N23" s="8"/>
      <c r="O23" s="8"/>
      <c r="P23" s="7"/>
      <c r="Q23" s="7"/>
      <c r="R23" s="7"/>
      <c r="S23" s="7"/>
      <c r="T23" s="12"/>
      <c r="U23" s="8"/>
      <c r="V23" s="8"/>
      <c r="W23" s="7"/>
      <c r="X23" s="7"/>
      <c r="Y23" s="122"/>
      <c r="Z23" s="122"/>
      <c r="AA23" s="122"/>
      <c r="AB23" s="8"/>
      <c r="AC23" s="8"/>
      <c r="AD23" s="7"/>
      <c r="AE23" s="7"/>
      <c r="AF23" s="7"/>
      <c r="AG23" s="7"/>
      <c r="AH23" s="7"/>
    </row>
    <row r="24" spans="1:34" x14ac:dyDescent="0.15">
      <c r="A24" s="7" t="s">
        <v>929</v>
      </c>
      <c r="B24" s="7"/>
      <c r="C24" s="7"/>
      <c r="D24" s="7"/>
      <c r="E24" s="7"/>
      <c r="F24" s="7"/>
      <c r="G24" s="8"/>
      <c r="H24" s="8"/>
      <c r="I24" s="7"/>
      <c r="J24" s="7"/>
      <c r="K24" s="7"/>
      <c r="L24" s="7"/>
      <c r="M24" s="7"/>
      <c r="N24" s="8"/>
      <c r="O24" s="8"/>
      <c r="P24" s="7"/>
      <c r="Q24" s="7"/>
      <c r="R24" s="7"/>
      <c r="S24" s="7"/>
      <c r="T24" s="12"/>
      <c r="U24" s="8"/>
      <c r="V24" s="8"/>
      <c r="W24" s="7"/>
      <c r="X24" s="7"/>
      <c r="Y24" s="7"/>
      <c r="Z24" s="7"/>
      <c r="AA24" s="122"/>
      <c r="AB24" s="8"/>
      <c r="AC24" s="8"/>
      <c r="AD24" s="7"/>
      <c r="AE24" s="7"/>
      <c r="AF24" s="7"/>
      <c r="AG24" s="7"/>
      <c r="AH24" s="7"/>
    </row>
    <row r="25" spans="1:34" x14ac:dyDescent="0.15">
      <c r="A25" s="7" t="s">
        <v>930</v>
      </c>
      <c r="B25" s="7"/>
      <c r="C25" s="7"/>
      <c r="D25" s="7"/>
      <c r="E25" s="7"/>
      <c r="F25" s="7"/>
      <c r="G25" s="8"/>
      <c r="H25" s="8"/>
      <c r="I25" s="7"/>
      <c r="J25" s="7"/>
      <c r="K25" s="7"/>
      <c r="L25" s="7"/>
      <c r="M25" s="7"/>
      <c r="N25" s="8"/>
      <c r="O25" s="8"/>
      <c r="P25" s="7"/>
      <c r="Q25" s="7"/>
      <c r="R25" s="7"/>
      <c r="S25" s="7"/>
      <c r="T25" s="12"/>
      <c r="U25" s="8"/>
      <c r="V25" s="8"/>
      <c r="W25" s="7"/>
      <c r="X25" s="7"/>
      <c r="Y25" s="7"/>
      <c r="Z25" s="7"/>
      <c r="AA25" s="7"/>
      <c r="AB25" s="8"/>
      <c r="AC25" s="8"/>
      <c r="AD25" s="122"/>
      <c r="AE25" s="122"/>
      <c r="AF25" s="122"/>
      <c r="AG25" s="122"/>
      <c r="AH25" s="122"/>
    </row>
    <row r="26" spans="1:34" x14ac:dyDescent="0.15">
      <c r="A26" s="7"/>
      <c r="B26" s="7"/>
      <c r="C26" s="7"/>
      <c r="D26" s="7"/>
      <c r="E26" s="7"/>
      <c r="F26" s="7"/>
      <c r="G26" s="8"/>
      <c r="H26" s="8"/>
      <c r="I26" s="7"/>
      <c r="J26" s="7"/>
      <c r="K26" s="7"/>
      <c r="L26" s="7"/>
      <c r="M26" s="7"/>
      <c r="N26" s="8"/>
      <c r="O26" s="8"/>
      <c r="P26" s="7"/>
      <c r="Q26" s="7"/>
      <c r="R26" s="7"/>
      <c r="S26" s="7"/>
      <c r="T26" s="12"/>
      <c r="U26" s="8"/>
      <c r="V26" s="8"/>
      <c r="W26" s="7"/>
      <c r="X26" s="7"/>
      <c r="Y26" s="7"/>
      <c r="Z26" s="7"/>
      <c r="AA26" s="7"/>
      <c r="AB26" s="8"/>
      <c r="AC26" s="8"/>
      <c r="AD26" s="7"/>
      <c r="AE26" s="7"/>
      <c r="AF26" s="7"/>
      <c r="AG26" s="7"/>
      <c r="AH26" s="7"/>
    </row>
    <row r="27" spans="1:34" x14ac:dyDescent="0.15">
      <c r="A27" s="7"/>
      <c r="B27" s="7"/>
      <c r="C27" s="7"/>
      <c r="D27" s="7"/>
      <c r="E27" s="7"/>
      <c r="F27" s="7"/>
      <c r="G27" s="8"/>
      <c r="H27" s="8"/>
      <c r="I27" s="7"/>
      <c r="J27" s="7"/>
      <c r="K27" s="7"/>
      <c r="L27" s="7"/>
      <c r="M27" s="7"/>
      <c r="N27" s="8"/>
      <c r="O27" s="8"/>
      <c r="P27" s="7"/>
      <c r="Q27" s="7"/>
      <c r="R27" s="7"/>
      <c r="S27" s="7"/>
      <c r="T27" s="12"/>
      <c r="U27" s="8"/>
      <c r="V27" s="8"/>
      <c r="W27" s="7"/>
      <c r="X27" s="7"/>
      <c r="Y27" s="7"/>
      <c r="Z27" s="7"/>
      <c r="AA27" s="7"/>
      <c r="AB27" s="8"/>
      <c r="AC27" s="8"/>
      <c r="AD27" s="7"/>
      <c r="AE27" s="7"/>
      <c r="AF27" s="7"/>
      <c r="AG27" s="7"/>
      <c r="AH27" s="7"/>
    </row>
    <row r="28" spans="1:34" x14ac:dyDescent="0.15">
      <c r="A28" s="7"/>
      <c r="B28" s="7"/>
      <c r="C28" s="7"/>
      <c r="D28" s="7"/>
      <c r="E28" s="7"/>
      <c r="F28" s="7"/>
      <c r="G28" s="8"/>
      <c r="H28" s="8"/>
      <c r="I28" s="7"/>
      <c r="J28" s="7"/>
      <c r="K28" s="7"/>
      <c r="L28" s="7"/>
      <c r="M28" s="7"/>
      <c r="N28" s="8"/>
      <c r="O28" s="8"/>
      <c r="P28" s="7"/>
      <c r="Q28" s="7"/>
      <c r="R28" s="7"/>
      <c r="S28" s="7"/>
      <c r="T28" s="12"/>
      <c r="U28" s="8"/>
      <c r="V28" s="8"/>
      <c r="W28" s="7"/>
      <c r="X28" s="7"/>
      <c r="Y28" s="7"/>
      <c r="Z28" s="7"/>
      <c r="AA28" s="7"/>
      <c r="AB28" s="8"/>
      <c r="AC28" s="8"/>
      <c r="AD28" s="7"/>
      <c r="AE28" s="7"/>
      <c r="AF28" s="7"/>
      <c r="AG28" s="7"/>
      <c r="AH28" s="7"/>
    </row>
    <row r="29" spans="1:34" x14ac:dyDescent="0.15">
      <c r="A29" s="7"/>
      <c r="B29" s="7"/>
      <c r="C29" s="7"/>
      <c r="D29" s="7"/>
      <c r="E29" s="7"/>
      <c r="F29" s="7"/>
      <c r="G29" s="8"/>
      <c r="H29" s="8"/>
      <c r="I29" s="7"/>
      <c r="J29" s="7"/>
      <c r="K29" s="7"/>
      <c r="L29" s="7"/>
      <c r="M29" s="7"/>
      <c r="N29" s="8"/>
      <c r="O29" s="8"/>
      <c r="P29" s="7"/>
      <c r="Q29" s="7"/>
      <c r="R29" s="7"/>
      <c r="S29" s="7"/>
      <c r="T29" s="12"/>
      <c r="U29" s="8"/>
      <c r="V29" s="8"/>
      <c r="W29" s="7"/>
      <c r="X29" s="7"/>
      <c r="Y29" s="7"/>
      <c r="Z29" s="7"/>
      <c r="AA29" s="7"/>
      <c r="AB29" s="8"/>
      <c r="AC29" s="8"/>
      <c r="AD29" s="7"/>
      <c r="AE29" s="7"/>
      <c r="AF29" s="7"/>
      <c r="AG29" s="7"/>
      <c r="AH29" s="7"/>
    </row>
    <row r="30" spans="1:34" x14ac:dyDescent="0.15">
      <c r="A30" s="7"/>
      <c r="B30" s="7"/>
      <c r="C30" s="7"/>
      <c r="D30" s="7"/>
      <c r="E30" s="7"/>
      <c r="F30" s="7"/>
      <c r="G30" s="8"/>
      <c r="H30" s="8"/>
      <c r="I30" s="7"/>
      <c r="J30" s="7"/>
      <c r="K30" s="7"/>
      <c r="L30" s="7"/>
      <c r="M30" s="7"/>
      <c r="N30" s="8"/>
      <c r="O30" s="8"/>
      <c r="P30" s="7"/>
      <c r="Q30" s="7"/>
      <c r="R30" s="7"/>
      <c r="S30" s="7"/>
      <c r="T30" s="12"/>
      <c r="U30" s="8"/>
      <c r="V30" s="8"/>
      <c r="W30" s="7"/>
      <c r="X30" s="7"/>
      <c r="Y30" s="7"/>
      <c r="Z30" s="7"/>
      <c r="AA30" s="7"/>
      <c r="AB30" s="8"/>
      <c r="AC30" s="8"/>
      <c r="AD30" s="7"/>
      <c r="AE30" s="7"/>
      <c r="AF30" s="7"/>
      <c r="AG30" s="7"/>
      <c r="AH30" s="7"/>
    </row>
    <row r="31" spans="1:34" x14ac:dyDescent="0.15">
      <c r="A31" s="7"/>
      <c r="B31" s="7"/>
      <c r="C31" s="7"/>
      <c r="D31" s="7"/>
      <c r="E31" s="7"/>
      <c r="F31" s="7"/>
      <c r="G31" s="8"/>
      <c r="H31" s="8"/>
      <c r="I31" s="7"/>
      <c r="J31" s="7"/>
      <c r="K31" s="7"/>
      <c r="L31" s="7"/>
      <c r="M31" s="7"/>
      <c r="N31" s="8"/>
      <c r="O31" s="8"/>
      <c r="P31" s="7"/>
      <c r="Q31" s="7"/>
      <c r="R31" s="7"/>
      <c r="S31" s="7"/>
      <c r="T31" s="12"/>
      <c r="U31" s="8"/>
      <c r="V31" s="8"/>
      <c r="W31" s="7"/>
      <c r="X31" s="7"/>
      <c r="Y31" s="7"/>
      <c r="Z31" s="7"/>
      <c r="AA31" s="7"/>
      <c r="AB31" s="8"/>
      <c r="AC31" s="8"/>
      <c r="AD31" s="7"/>
      <c r="AE31" s="7"/>
      <c r="AF31" s="7"/>
      <c r="AG31" s="7"/>
      <c r="AH31" s="7"/>
    </row>
    <row r="32" spans="1:34" x14ac:dyDescent="0.15">
      <c r="A32" s="7"/>
      <c r="B32" s="7"/>
      <c r="C32" s="7"/>
      <c r="D32" s="7"/>
      <c r="E32" s="7"/>
      <c r="F32" s="7"/>
      <c r="G32" s="8"/>
      <c r="H32" s="8"/>
      <c r="I32" s="7"/>
      <c r="J32" s="7"/>
      <c r="K32" s="7"/>
      <c r="L32" s="7"/>
      <c r="M32" s="7"/>
      <c r="N32" s="8"/>
      <c r="O32" s="8"/>
      <c r="P32" s="7"/>
      <c r="Q32" s="7"/>
      <c r="R32" s="7"/>
      <c r="S32" s="7"/>
      <c r="T32" s="12"/>
      <c r="U32" s="8"/>
      <c r="V32" s="8"/>
      <c r="W32" s="7"/>
      <c r="X32" s="7"/>
      <c r="Y32" s="7"/>
      <c r="Z32" s="7"/>
      <c r="AA32" s="7"/>
      <c r="AB32" s="8"/>
      <c r="AC32" s="8"/>
      <c r="AD32" s="7"/>
      <c r="AE32" s="7"/>
      <c r="AF32" s="7"/>
      <c r="AG32" s="7"/>
      <c r="AH32" s="7"/>
    </row>
    <row r="33" spans="1:34" x14ac:dyDescent="0.15">
      <c r="A33" s="7"/>
      <c r="B33" s="7"/>
      <c r="C33" s="7"/>
      <c r="D33" s="7"/>
      <c r="E33" s="7"/>
      <c r="F33" s="7"/>
      <c r="G33" s="8"/>
      <c r="H33" s="8"/>
      <c r="I33" s="7"/>
      <c r="J33" s="7"/>
      <c r="K33" s="7"/>
      <c r="L33" s="7"/>
      <c r="M33" s="7"/>
      <c r="N33" s="8"/>
      <c r="O33" s="8"/>
      <c r="P33" s="7"/>
      <c r="Q33" s="7"/>
      <c r="R33" s="7"/>
      <c r="S33" s="7"/>
      <c r="T33" s="12"/>
      <c r="U33" s="8"/>
      <c r="V33" s="8"/>
      <c r="W33" s="7"/>
      <c r="X33" s="7"/>
      <c r="Y33" s="7"/>
      <c r="Z33" s="7"/>
      <c r="AA33" s="7"/>
      <c r="AB33" s="8"/>
      <c r="AC33" s="8"/>
      <c r="AD33" s="7"/>
      <c r="AE33" s="7"/>
      <c r="AF33" s="7"/>
      <c r="AG33" s="7"/>
      <c r="AH33" s="7"/>
    </row>
    <row r="34" spans="1:34" x14ac:dyDescent="0.15">
      <c r="A34" s="7"/>
      <c r="B34" s="7"/>
      <c r="C34" s="7"/>
      <c r="D34" s="7"/>
      <c r="E34" s="7"/>
      <c r="F34" s="7"/>
      <c r="G34" s="8"/>
      <c r="H34" s="8"/>
      <c r="I34" s="7"/>
      <c r="J34" s="7"/>
      <c r="K34" s="7"/>
      <c r="L34" s="7"/>
      <c r="M34" s="7"/>
      <c r="N34" s="8"/>
      <c r="O34" s="8"/>
      <c r="P34" s="7"/>
      <c r="Q34" s="7"/>
      <c r="R34" s="7"/>
      <c r="S34" s="7"/>
      <c r="T34" s="12"/>
      <c r="U34" s="8"/>
      <c r="V34" s="8"/>
      <c r="W34" s="7"/>
      <c r="X34" s="7"/>
      <c r="Y34" s="7"/>
      <c r="Z34" s="7"/>
      <c r="AA34" s="7"/>
      <c r="AB34" s="8"/>
      <c r="AC34" s="8"/>
      <c r="AD34" s="7"/>
      <c r="AE34" s="7"/>
      <c r="AF34" s="7"/>
      <c r="AG34" s="7"/>
      <c r="AH34" s="7"/>
    </row>
  </sheetData>
  <phoneticPr fontId="5" type="noConversion"/>
  <pageMargins left="0.39370078740157483" right="0.74803149606299213" top="0.39370078740157483" bottom="0.39370078740157483" header="0.39370078740157483" footer="0.51181102362204722"/>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F70"/>
  <sheetViews>
    <sheetView zoomScale="223" workbookViewId="0">
      <pane xSplit="1" ySplit="1" topLeftCell="C46" activePane="bottomRight" state="frozen"/>
      <selection activeCell="B9" sqref="B9:B10"/>
      <selection pane="topRight" activeCell="B9" sqref="B9:B10"/>
      <selection pane="bottomLeft" activeCell="B9" sqref="B9:B10"/>
      <selection pane="bottomRight" activeCell="G1" sqref="G1:G65536"/>
    </sheetView>
  </sheetViews>
  <sheetFormatPr baseColWidth="10" defaultColWidth="8.83203125" defaultRowHeight="13" x14ac:dyDescent="0.15"/>
  <cols>
    <col min="1" max="1" width="39.5" bestFit="1" customWidth="1"/>
    <col min="2" max="2" width="42.5" customWidth="1"/>
    <col min="3" max="3" width="23.1640625" customWidth="1"/>
    <col min="4" max="4" width="18.1640625" customWidth="1"/>
    <col min="5" max="5" width="14.5" bestFit="1" customWidth="1"/>
    <col min="6" max="6" width="7.6640625" bestFit="1" customWidth="1"/>
  </cols>
  <sheetData>
    <row r="1" spans="1:6" s="1" customFormat="1" x14ac:dyDescent="0.15">
      <c r="A1" s="221" t="s">
        <v>784</v>
      </c>
      <c r="B1" s="221" t="s">
        <v>783</v>
      </c>
      <c r="C1" s="221" t="s">
        <v>384</v>
      </c>
      <c r="D1" s="221" t="s">
        <v>385</v>
      </c>
      <c r="E1" s="221" t="s">
        <v>386</v>
      </c>
      <c r="F1" s="221" t="s">
        <v>387</v>
      </c>
    </row>
    <row r="2" spans="1:6" x14ac:dyDescent="0.15">
      <c r="A2" s="7" t="s">
        <v>393</v>
      </c>
      <c r="B2" s="7" t="s">
        <v>444</v>
      </c>
      <c r="D2" s="7" t="s">
        <v>346</v>
      </c>
      <c r="E2" s="222">
        <v>39083</v>
      </c>
      <c r="F2" s="7"/>
    </row>
    <row r="3" spans="1:6" x14ac:dyDescent="0.15">
      <c r="A3" s="7" t="s">
        <v>394</v>
      </c>
      <c r="B3" s="7" t="s">
        <v>343</v>
      </c>
      <c r="D3" s="7" t="s">
        <v>346</v>
      </c>
      <c r="E3" s="223">
        <v>2007</v>
      </c>
      <c r="F3" s="7"/>
    </row>
    <row r="4" spans="1:6" x14ac:dyDescent="0.15">
      <c r="A4" s="7" t="s">
        <v>395</v>
      </c>
      <c r="B4" s="7"/>
      <c r="C4" s="7"/>
      <c r="D4" s="7"/>
      <c r="E4" s="7"/>
      <c r="F4" s="7"/>
    </row>
    <row r="5" spans="1:6" x14ac:dyDescent="0.15">
      <c r="A5" s="7" t="s">
        <v>396</v>
      </c>
      <c r="B5" s="7"/>
      <c r="C5" s="7"/>
      <c r="D5" s="7" t="s">
        <v>346</v>
      </c>
      <c r="E5" s="224">
        <v>39661</v>
      </c>
      <c r="F5" s="7"/>
    </row>
    <row r="6" spans="1:6" x14ac:dyDescent="0.15">
      <c r="A6" s="7" t="s">
        <v>397</v>
      </c>
      <c r="B6" s="7"/>
      <c r="C6" s="7"/>
      <c r="D6" s="7" t="s">
        <v>347</v>
      </c>
      <c r="E6" s="7"/>
      <c r="F6" s="7"/>
    </row>
    <row r="7" spans="1:6" x14ac:dyDescent="0.15">
      <c r="A7" s="7" t="s">
        <v>398</v>
      </c>
      <c r="B7" s="7"/>
      <c r="C7" s="7"/>
      <c r="D7" s="7"/>
      <c r="F7" s="7"/>
    </row>
    <row r="8" spans="1:6" x14ac:dyDescent="0.15">
      <c r="A8" s="7" t="s">
        <v>399</v>
      </c>
      <c r="B8" s="7"/>
      <c r="C8" s="7"/>
      <c r="D8" s="7"/>
      <c r="F8" s="7"/>
    </row>
    <row r="9" spans="1:6" x14ac:dyDescent="0.15">
      <c r="A9" s="7" t="s">
        <v>345</v>
      </c>
      <c r="B9" s="7"/>
      <c r="C9" s="7"/>
      <c r="D9" s="7" t="s">
        <v>347</v>
      </c>
      <c r="E9" s="226">
        <v>39605</v>
      </c>
      <c r="F9" s="7"/>
    </row>
    <row r="10" spans="1:6" x14ac:dyDescent="0.15">
      <c r="A10" s="7" t="s">
        <v>400</v>
      </c>
      <c r="B10" s="7" t="s">
        <v>342</v>
      </c>
      <c r="C10" s="7"/>
      <c r="D10" s="7" t="s">
        <v>348</v>
      </c>
      <c r="E10" s="225">
        <v>39639</v>
      </c>
      <c r="F10" s="7"/>
    </row>
    <row r="11" spans="1:6" x14ac:dyDescent="0.15">
      <c r="A11" s="7" t="s">
        <v>401</v>
      </c>
      <c r="B11" s="7"/>
      <c r="C11" s="7"/>
      <c r="D11" s="7" t="s">
        <v>346</v>
      </c>
      <c r="E11" s="224">
        <v>39083</v>
      </c>
      <c r="F11" s="7"/>
    </row>
    <row r="12" spans="1:6" x14ac:dyDescent="0.15">
      <c r="A12" s="7" t="s">
        <v>402</v>
      </c>
      <c r="B12" s="7"/>
      <c r="C12" s="7"/>
      <c r="D12" s="7"/>
      <c r="E12" s="227"/>
      <c r="F12" s="7"/>
    </row>
    <row r="13" spans="1:6" x14ac:dyDescent="0.15">
      <c r="A13" s="7" t="s">
        <v>403</v>
      </c>
      <c r="B13" s="7" t="s">
        <v>329</v>
      </c>
      <c r="C13" s="7"/>
      <c r="D13" s="7" t="s">
        <v>349</v>
      </c>
      <c r="E13" s="223" t="s">
        <v>344</v>
      </c>
      <c r="F13" s="7"/>
    </row>
    <row r="14" spans="1:6" x14ac:dyDescent="0.15">
      <c r="A14" s="7"/>
      <c r="B14" s="7" t="s">
        <v>330</v>
      </c>
      <c r="C14" s="7"/>
      <c r="D14" s="7" t="s">
        <v>350</v>
      </c>
      <c r="E14" s="222">
        <v>39083</v>
      </c>
      <c r="F14" s="7"/>
    </row>
    <row r="15" spans="1:6" x14ac:dyDescent="0.15">
      <c r="A15" s="7"/>
      <c r="B15" s="7" t="s">
        <v>331</v>
      </c>
      <c r="C15" s="7"/>
      <c r="D15" s="7" t="s">
        <v>346</v>
      </c>
      <c r="E15" s="228">
        <v>39114</v>
      </c>
      <c r="F15" s="7"/>
    </row>
    <row r="16" spans="1:6" x14ac:dyDescent="0.15">
      <c r="A16" s="7" t="s">
        <v>404</v>
      </c>
      <c r="B16" s="7" t="s">
        <v>340</v>
      </c>
      <c r="C16" s="7" t="s">
        <v>341</v>
      </c>
      <c r="D16" s="7" t="s">
        <v>341</v>
      </c>
      <c r="E16" s="7" t="s">
        <v>341</v>
      </c>
      <c r="F16" s="7"/>
    </row>
    <row r="17" spans="1:6" x14ac:dyDescent="0.15">
      <c r="A17" s="7" t="s">
        <v>405</v>
      </c>
      <c r="B17" s="7"/>
      <c r="C17" s="7"/>
      <c r="D17" s="7"/>
      <c r="E17" s="7"/>
      <c r="F17" s="7"/>
    </row>
    <row r="18" spans="1:6" x14ac:dyDescent="0.15">
      <c r="A18" s="7" t="s">
        <v>406</v>
      </c>
      <c r="B18" s="7"/>
      <c r="C18" s="7"/>
      <c r="D18" s="7"/>
      <c r="E18" s="7"/>
      <c r="F18" s="7"/>
    </row>
    <row r="19" spans="1:6" x14ac:dyDescent="0.15">
      <c r="A19" s="7" t="s">
        <v>407</v>
      </c>
      <c r="B19" s="7"/>
      <c r="C19" s="7"/>
      <c r="D19" s="7"/>
      <c r="E19" s="7"/>
      <c r="F19" s="7"/>
    </row>
    <row r="20" spans="1:6" x14ac:dyDescent="0.15">
      <c r="A20" s="7" t="s">
        <v>408</v>
      </c>
      <c r="B20" s="7"/>
      <c r="C20" s="7"/>
      <c r="D20" s="7"/>
      <c r="E20" s="7"/>
      <c r="F20" s="7"/>
    </row>
    <row r="21" spans="1:6" x14ac:dyDescent="0.15">
      <c r="A21" s="7" t="s">
        <v>409</v>
      </c>
      <c r="B21" s="7"/>
      <c r="C21" s="7"/>
      <c r="D21" s="7"/>
      <c r="E21" s="7"/>
      <c r="F21" s="7"/>
    </row>
    <row r="22" spans="1:6" x14ac:dyDescent="0.15">
      <c r="A22" s="7" t="s">
        <v>1307</v>
      </c>
      <c r="B22" s="7"/>
      <c r="C22" s="7"/>
      <c r="D22" s="7"/>
      <c r="E22" s="7"/>
      <c r="F22" s="7"/>
    </row>
    <row r="23" spans="1:6" x14ac:dyDescent="0.15">
      <c r="A23" s="7" t="s">
        <v>410</v>
      </c>
      <c r="B23" s="7"/>
      <c r="C23" s="7"/>
      <c r="D23" s="7"/>
      <c r="E23" s="7"/>
      <c r="F23" s="7"/>
    </row>
    <row r="24" spans="1:6" x14ac:dyDescent="0.15">
      <c r="A24" s="7" t="s">
        <v>411</v>
      </c>
      <c r="B24" s="7"/>
      <c r="C24" s="7"/>
      <c r="D24" s="7" t="s">
        <v>351</v>
      </c>
      <c r="E24" s="228">
        <v>39539</v>
      </c>
      <c r="F24" s="7"/>
    </row>
    <row r="25" spans="1:6" x14ac:dyDescent="0.15">
      <c r="A25" s="7" t="s">
        <v>412</v>
      </c>
      <c r="B25" s="7"/>
      <c r="C25" s="7"/>
      <c r="D25" s="7"/>
      <c r="E25" s="7"/>
      <c r="F25" s="7"/>
    </row>
    <row r="26" spans="1:6" x14ac:dyDescent="0.15">
      <c r="A26" s="7" t="s">
        <v>413</v>
      </c>
      <c r="B26" s="7"/>
      <c r="C26" s="7"/>
      <c r="D26" s="7"/>
      <c r="E26" s="7"/>
      <c r="F26" s="7"/>
    </row>
    <row r="27" spans="1:6" x14ac:dyDescent="0.15">
      <c r="A27" s="7" t="s">
        <v>414</v>
      </c>
      <c r="B27" s="7"/>
      <c r="C27" s="7"/>
      <c r="D27" s="7"/>
      <c r="E27" s="7"/>
      <c r="F27" s="7"/>
    </row>
    <row r="28" spans="1:6" x14ac:dyDescent="0.15">
      <c r="A28" s="7" t="s">
        <v>415</v>
      </c>
      <c r="B28" s="7"/>
      <c r="C28" s="7"/>
      <c r="D28" s="7" t="s">
        <v>352</v>
      </c>
      <c r="E28" s="7"/>
      <c r="F28" s="7"/>
    </row>
    <row r="29" spans="1:6" x14ac:dyDescent="0.15">
      <c r="A29" s="7" t="s">
        <v>416</v>
      </c>
      <c r="B29" s="7" t="s">
        <v>353</v>
      </c>
      <c r="C29" s="7"/>
      <c r="D29" s="7" t="s">
        <v>351</v>
      </c>
      <c r="E29" s="7"/>
      <c r="F29" s="7"/>
    </row>
    <row r="30" spans="1:6" x14ac:dyDescent="0.15">
      <c r="A30" s="7" t="s">
        <v>417</v>
      </c>
      <c r="B30" s="7"/>
      <c r="C30" s="7"/>
      <c r="D30" s="7" t="s">
        <v>351</v>
      </c>
      <c r="E30" s="228">
        <v>39539</v>
      </c>
      <c r="F30" s="7"/>
    </row>
    <row r="31" spans="1:6" x14ac:dyDescent="0.15">
      <c r="A31" s="7" t="s">
        <v>418</v>
      </c>
      <c r="B31" s="7" t="s">
        <v>354</v>
      </c>
      <c r="C31" s="7"/>
      <c r="D31" s="7"/>
      <c r="E31" s="7"/>
      <c r="F31" s="7"/>
    </row>
    <row r="32" spans="1:6" x14ac:dyDescent="0.15">
      <c r="A32" s="7" t="s">
        <v>419</v>
      </c>
      <c r="B32" s="7" t="s">
        <v>355</v>
      </c>
      <c r="C32" s="7" t="s">
        <v>356</v>
      </c>
      <c r="D32" s="7" t="s">
        <v>351</v>
      </c>
      <c r="E32" s="228">
        <v>39661</v>
      </c>
      <c r="F32" s="7"/>
    </row>
    <row r="33" spans="1:6" x14ac:dyDescent="0.15">
      <c r="A33" s="7" t="s">
        <v>420</v>
      </c>
      <c r="B33" s="7"/>
      <c r="C33" s="7"/>
      <c r="D33" s="7"/>
      <c r="E33" s="7"/>
      <c r="F33" s="7"/>
    </row>
    <row r="34" spans="1:6" x14ac:dyDescent="0.15">
      <c r="A34" s="7" t="s">
        <v>422</v>
      </c>
      <c r="B34" s="7"/>
      <c r="C34" s="7"/>
      <c r="D34" s="7" t="s">
        <v>346</v>
      </c>
      <c r="E34" s="7">
        <v>2007</v>
      </c>
      <c r="F34" s="7"/>
    </row>
    <row r="35" spans="1:6" x14ac:dyDescent="0.15">
      <c r="A35" s="7" t="s">
        <v>332</v>
      </c>
      <c r="B35" s="7"/>
      <c r="C35" s="7"/>
      <c r="D35" s="7"/>
      <c r="E35" s="7"/>
      <c r="F35" s="7"/>
    </row>
    <row r="36" spans="1:6" x14ac:dyDescent="0.15">
      <c r="A36" s="7" t="s">
        <v>423</v>
      </c>
      <c r="B36" s="7"/>
      <c r="C36" s="7"/>
      <c r="D36" s="7"/>
      <c r="E36" s="7"/>
      <c r="F36" s="7"/>
    </row>
    <row r="37" spans="1:6" x14ac:dyDescent="0.15">
      <c r="A37" s="7" t="s">
        <v>424</v>
      </c>
      <c r="B37" s="7"/>
      <c r="C37" s="7"/>
      <c r="D37" s="7"/>
      <c r="E37" s="7"/>
      <c r="F37" s="7"/>
    </row>
    <row r="38" spans="1:6" x14ac:dyDescent="0.15">
      <c r="A38" s="7" t="s">
        <v>426</v>
      </c>
      <c r="B38" s="7"/>
      <c r="C38" s="7"/>
      <c r="D38" s="7"/>
      <c r="E38" s="7"/>
      <c r="F38" s="7"/>
    </row>
    <row r="39" spans="1:6" x14ac:dyDescent="0.15">
      <c r="A39" s="7" t="s">
        <v>427</v>
      </c>
      <c r="B39" s="7"/>
      <c r="C39" s="7"/>
      <c r="D39" s="7"/>
      <c r="E39" s="7"/>
      <c r="F39" s="7"/>
    </row>
    <row r="40" spans="1:6" x14ac:dyDescent="0.15">
      <c r="A40" s="7" t="s">
        <v>428</v>
      </c>
      <c r="B40" s="7"/>
      <c r="C40" s="7"/>
      <c r="D40" s="7"/>
      <c r="E40" s="7"/>
      <c r="F40" s="7"/>
    </row>
    <row r="41" spans="1:6" x14ac:dyDescent="0.15">
      <c r="A41" s="7" t="s">
        <v>429</v>
      </c>
      <c r="B41" s="7"/>
      <c r="C41" s="7"/>
      <c r="D41" s="7" t="s">
        <v>351</v>
      </c>
      <c r="E41" s="228">
        <v>39569</v>
      </c>
      <c r="F41" s="7"/>
    </row>
    <row r="42" spans="1:6" x14ac:dyDescent="0.15">
      <c r="A42" s="7" t="s">
        <v>430</v>
      </c>
      <c r="B42" s="7"/>
      <c r="C42" s="7"/>
      <c r="D42" s="7"/>
      <c r="E42" s="7"/>
      <c r="F42" s="7"/>
    </row>
    <row r="43" spans="1:6" x14ac:dyDescent="0.15">
      <c r="A43" s="7" t="s">
        <v>333</v>
      </c>
      <c r="B43" s="7"/>
      <c r="C43" s="7"/>
      <c r="D43" s="7"/>
      <c r="E43" s="7"/>
      <c r="F43" s="7"/>
    </row>
    <row r="44" spans="1:6" x14ac:dyDescent="0.15">
      <c r="A44" s="7" t="s">
        <v>432</v>
      </c>
      <c r="B44" s="7"/>
      <c r="C44" s="7"/>
      <c r="D44" s="7"/>
      <c r="E44" s="7"/>
      <c r="F44" s="7"/>
    </row>
    <row r="45" spans="1:6" x14ac:dyDescent="0.15">
      <c r="A45" s="7" t="s">
        <v>433</v>
      </c>
      <c r="B45" s="7"/>
      <c r="C45" s="7"/>
      <c r="D45" s="7" t="s">
        <v>346</v>
      </c>
      <c r="E45" s="7">
        <v>7</v>
      </c>
      <c r="F45" s="7"/>
    </row>
    <row r="46" spans="1:6" x14ac:dyDescent="0.15">
      <c r="A46" s="7" t="s">
        <v>434</v>
      </c>
      <c r="B46" s="7"/>
      <c r="C46" s="7"/>
      <c r="D46" s="7"/>
      <c r="E46" s="7"/>
      <c r="F46" s="7"/>
    </row>
    <row r="47" spans="1:6" x14ac:dyDescent="0.15">
      <c r="A47" s="7" t="s">
        <v>464</v>
      </c>
      <c r="B47" s="7"/>
      <c r="C47" s="7"/>
      <c r="D47" s="7"/>
      <c r="E47" s="7"/>
      <c r="F47" s="7"/>
    </row>
    <row r="48" spans="1:6" x14ac:dyDescent="0.15">
      <c r="A48" s="7" t="s">
        <v>465</v>
      </c>
      <c r="B48" s="7"/>
      <c r="C48" s="7"/>
      <c r="D48" s="7"/>
      <c r="E48" s="7"/>
      <c r="F48" s="7"/>
    </row>
    <row r="49" spans="1:6" x14ac:dyDescent="0.15">
      <c r="A49" s="7" t="s">
        <v>466</v>
      </c>
      <c r="B49" s="7"/>
      <c r="C49" s="7"/>
      <c r="D49" s="7"/>
      <c r="E49" s="7"/>
      <c r="F49" s="7"/>
    </row>
    <row r="50" spans="1:6" x14ac:dyDescent="0.15">
      <c r="A50" s="7"/>
      <c r="B50" s="7" t="s">
        <v>334</v>
      </c>
      <c r="C50" s="7"/>
      <c r="D50" s="7"/>
      <c r="E50" s="7"/>
      <c r="F50" s="7"/>
    </row>
    <row r="51" spans="1:6" x14ac:dyDescent="0.15">
      <c r="A51" s="7" t="s">
        <v>335</v>
      </c>
      <c r="B51" s="7"/>
      <c r="C51" s="7"/>
      <c r="D51" s="7"/>
      <c r="E51" s="7"/>
      <c r="F51" s="7"/>
    </row>
    <row r="52" spans="1:6" x14ac:dyDescent="0.15">
      <c r="A52" s="7"/>
      <c r="B52" s="7" t="s">
        <v>336</v>
      </c>
      <c r="C52" s="7"/>
      <c r="D52" s="7"/>
      <c r="E52" s="7"/>
      <c r="F52" s="7"/>
    </row>
    <row r="53" spans="1:6" x14ac:dyDescent="0.15">
      <c r="A53" s="7" t="s">
        <v>337</v>
      </c>
      <c r="B53" s="7"/>
      <c r="C53" s="7"/>
      <c r="D53" s="7"/>
      <c r="E53" s="7"/>
      <c r="F53" s="7"/>
    </row>
    <row r="54" spans="1:6" x14ac:dyDescent="0.15">
      <c r="A54" s="7" t="s">
        <v>468</v>
      </c>
      <c r="B54" s="7"/>
      <c r="C54" s="7"/>
      <c r="D54" s="7"/>
      <c r="E54" s="7"/>
      <c r="F54" s="7"/>
    </row>
    <row r="55" spans="1:6" x14ac:dyDescent="0.15">
      <c r="A55" s="7" t="s">
        <v>338</v>
      </c>
      <c r="B55" s="7"/>
      <c r="C55" s="7"/>
      <c r="D55" s="7"/>
      <c r="E55" s="7"/>
      <c r="F55" s="7"/>
    </row>
    <row r="56" spans="1:6" x14ac:dyDescent="0.15">
      <c r="A56" s="7" t="s">
        <v>469</v>
      </c>
      <c r="B56" s="7"/>
      <c r="C56" s="7"/>
      <c r="D56" s="7"/>
      <c r="E56" s="7"/>
      <c r="F56" s="7"/>
    </row>
    <row r="57" spans="1:6" x14ac:dyDescent="0.15">
      <c r="A57" s="7" t="s">
        <v>470</v>
      </c>
      <c r="B57" s="7"/>
      <c r="C57" s="7" t="s">
        <v>781</v>
      </c>
      <c r="D57" s="7"/>
      <c r="E57" s="7"/>
      <c r="F57" s="7"/>
    </row>
    <row r="58" spans="1:6" x14ac:dyDescent="0.15">
      <c r="A58" s="7" t="s">
        <v>471</v>
      </c>
      <c r="B58" s="7"/>
      <c r="C58" s="7" t="s">
        <v>782</v>
      </c>
      <c r="D58" s="7"/>
      <c r="E58" s="7"/>
      <c r="F58" s="7"/>
    </row>
    <row r="59" spans="1:6" x14ac:dyDescent="0.15">
      <c r="A59" s="7" t="s">
        <v>472</v>
      </c>
      <c r="B59" s="7"/>
      <c r="C59" s="7"/>
      <c r="D59" s="7"/>
      <c r="E59" s="7"/>
      <c r="F59" s="7"/>
    </row>
    <row r="60" spans="1:6" x14ac:dyDescent="0.15">
      <c r="A60" s="7" t="s">
        <v>473</v>
      </c>
      <c r="B60" s="7"/>
      <c r="C60" s="7"/>
      <c r="D60" s="7"/>
      <c r="E60" s="7"/>
      <c r="F60" s="7"/>
    </row>
    <row r="61" spans="1:6" x14ac:dyDescent="0.15">
      <c r="A61" s="7" t="s">
        <v>474</v>
      </c>
      <c r="B61" s="7"/>
      <c r="C61" s="7"/>
      <c r="D61" s="7"/>
      <c r="E61" s="7"/>
      <c r="F61" s="7"/>
    </row>
    <row r="62" spans="1:6" x14ac:dyDescent="0.15">
      <c r="A62" s="7" t="s">
        <v>475</v>
      </c>
      <c r="B62" s="7" t="s">
        <v>339</v>
      </c>
      <c r="C62" s="7"/>
      <c r="D62" s="7"/>
      <c r="E62" s="7"/>
      <c r="F62" s="7"/>
    </row>
    <row r="63" spans="1:6" x14ac:dyDescent="0.15">
      <c r="A63" s="7" t="s">
        <v>476</v>
      </c>
      <c r="B63" s="7"/>
      <c r="C63" s="7"/>
      <c r="D63" s="7"/>
      <c r="E63" s="7"/>
      <c r="F63" s="7"/>
    </row>
    <row r="64" spans="1:6" x14ac:dyDescent="0.15">
      <c r="A64" s="7" t="s">
        <v>477</v>
      </c>
      <c r="B64" s="7"/>
      <c r="C64" s="7"/>
      <c r="D64" s="7"/>
      <c r="E64" s="7"/>
      <c r="F64" s="7"/>
    </row>
    <row r="65" spans="1:6" x14ac:dyDescent="0.15">
      <c r="A65" s="7" t="s">
        <v>1303</v>
      </c>
      <c r="B65" s="7"/>
      <c r="C65" s="7"/>
      <c r="D65" s="7"/>
      <c r="E65" s="7"/>
      <c r="F65" s="7"/>
    </row>
    <row r="66" spans="1:6" x14ac:dyDescent="0.15">
      <c r="A66" s="7" t="s">
        <v>1304</v>
      </c>
      <c r="B66" s="7"/>
      <c r="C66" s="7"/>
      <c r="D66" s="7"/>
      <c r="E66" s="7"/>
      <c r="F66" s="7"/>
    </row>
    <row r="67" spans="1:6" x14ac:dyDescent="0.15">
      <c r="A67" s="7" t="s">
        <v>1305</v>
      </c>
      <c r="B67" s="7"/>
      <c r="C67" s="7"/>
      <c r="D67" s="7"/>
      <c r="E67" s="7"/>
      <c r="F67" s="7"/>
    </row>
    <row r="68" spans="1:6" x14ac:dyDescent="0.15">
      <c r="A68" s="7"/>
      <c r="B68" s="7"/>
      <c r="C68" s="7"/>
      <c r="D68" s="7"/>
      <c r="E68" s="7"/>
      <c r="F68" s="7"/>
    </row>
    <row r="69" spans="1:6" x14ac:dyDescent="0.15">
      <c r="A69" s="7" t="s">
        <v>1306</v>
      </c>
      <c r="B69" s="7"/>
      <c r="C69" s="7"/>
      <c r="D69" s="7"/>
      <c r="E69" s="7"/>
      <c r="F69" s="7"/>
    </row>
    <row r="70" spans="1:6" x14ac:dyDescent="0.15">
      <c r="A70" s="7" t="s">
        <v>1307</v>
      </c>
      <c r="B70" s="7"/>
      <c r="C70" s="7"/>
      <c r="D70" s="7"/>
      <c r="E70" s="7"/>
      <c r="F70" s="7"/>
    </row>
  </sheetData>
  <phoneticPr fontId="5" type="noConversion"/>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319" workbookViewId="0">
      <pane xSplit="1" ySplit="7" topLeftCell="B8" activePane="bottomRight" state="frozen"/>
      <selection pane="topRight" activeCell="B1" sqref="B1"/>
      <selection pane="bottomLeft" activeCell="A8" sqref="A8"/>
      <selection pane="bottomRight" activeCell="D7" sqref="D7"/>
    </sheetView>
  </sheetViews>
  <sheetFormatPr baseColWidth="10" defaultRowHeight="13" x14ac:dyDescent="0.15"/>
  <cols>
    <col min="1" max="1" width="56.6640625" style="124" customWidth="1"/>
  </cols>
  <sheetData>
    <row r="1" spans="1:2" s="90" customFormat="1" x14ac:dyDescent="0.15">
      <c r="A1" s="518" t="s">
        <v>1416</v>
      </c>
    </row>
    <row r="2" spans="1:2" ht="56" x14ac:dyDescent="0.15">
      <c r="A2" s="522" t="s">
        <v>1415</v>
      </c>
    </row>
    <row r="3" spans="1:2" ht="28" x14ac:dyDescent="0.15">
      <c r="A3" s="523" t="s">
        <v>1417</v>
      </c>
    </row>
    <row r="4" spans="1:2" ht="28" x14ac:dyDescent="0.15">
      <c r="A4" s="519" t="s">
        <v>1419</v>
      </c>
      <c r="B4" s="520"/>
    </row>
    <row r="5" spans="1:2" ht="14" x14ac:dyDescent="0.15">
      <c r="A5" s="521" t="s">
        <v>1418</v>
      </c>
      <c r="B5" s="520"/>
    </row>
    <row r="7" spans="1:2" ht="48" x14ac:dyDescent="0.15">
      <c r="A7" s="524" t="s">
        <v>1414</v>
      </c>
    </row>
  </sheetData>
  <hyperlinks>
    <hyperlink ref="A2" r:id="rId1" display="I used to use this MS Excel spreadsheet for enterprise security risk assessments, until we built the SECTARA risk management platform. You can enjoy a free trial at https://sectara.com/)"/>
    <hyperlink ref="A1" r:id="rId2"/>
    <hyperlink ref="A3" r:id="rId3" display="https://clarity.fm/juliantalbot"/>
    <hyperlink ref="A5" r:id="rId4"/>
    <hyperlink ref="A4"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showGridLines="0" topLeftCell="B4" zoomScale="163" workbookViewId="0">
      <pane xSplit="2" ySplit="1" topLeftCell="D5" activePane="bottomRight" state="frozen"/>
      <selection activeCell="B9" sqref="B9:B10"/>
      <selection pane="topRight" activeCell="B9" sqref="B9:B10"/>
      <selection pane="bottomLeft" activeCell="B9" sqref="B9:B10"/>
      <selection pane="bottomRight" activeCell="B9" sqref="B9:B10"/>
    </sheetView>
  </sheetViews>
  <sheetFormatPr baseColWidth="10" defaultColWidth="8.83203125" defaultRowHeight="13" x14ac:dyDescent="0.15"/>
  <cols>
    <col min="1" max="1" width="3" customWidth="1"/>
    <col min="2" max="2" width="3.5" customWidth="1"/>
    <col min="3" max="3" width="27.5" customWidth="1"/>
    <col min="4" max="5" width="4.83203125" customWidth="1"/>
    <col min="6" max="6" width="5" customWidth="1"/>
    <col min="7" max="8" width="4.5" customWidth="1"/>
    <col min="9" max="9" width="5.1640625" customWidth="1"/>
    <col min="10" max="11" width="4.5" customWidth="1"/>
    <col min="12" max="12" width="8.1640625" customWidth="1"/>
    <col min="13" max="13" width="59.5" customWidth="1"/>
    <col min="14" max="19" width="9.1640625" style="11" customWidth="1"/>
  </cols>
  <sheetData>
    <row r="1" spans="1:19" x14ac:dyDescent="0.15">
      <c r="A1" s="2"/>
      <c r="B1" s="2"/>
      <c r="C1" s="2"/>
      <c r="D1" s="2"/>
      <c r="E1" s="2"/>
      <c r="F1" s="2"/>
      <c r="G1" s="2"/>
      <c r="H1" s="2"/>
      <c r="I1" s="2"/>
      <c r="J1" s="2"/>
      <c r="K1" s="2"/>
      <c r="L1" s="2"/>
      <c r="M1" s="2"/>
    </row>
    <row r="2" spans="1:19" x14ac:dyDescent="0.15">
      <c r="A2" s="2"/>
      <c r="B2" s="2"/>
      <c r="C2" s="2"/>
      <c r="D2" s="2"/>
      <c r="E2" s="2"/>
      <c r="F2" s="2"/>
      <c r="G2" s="2"/>
      <c r="H2" s="2"/>
      <c r="I2" s="2"/>
      <c r="J2" s="2"/>
      <c r="K2" s="2"/>
      <c r="L2" s="2"/>
      <c r="M2" s="2"/>
    </row>
    <row r="3" spans="1:19" ht="12.25" customHeight="1" x14ac:dyDescent="0.15">
      <c r="A3" s="2"/>
      <c r="B3" s="2"/>
      <c r="C3" s="2"/>
      <c r="D3" s="2"/>
      <c r="E3" s="2"/>
      <c r="F3" s="2"/>
      <c r="G3" s="2"/>
      <c r="H3" s="2"/>
      <c r="I3" s="2"/>
      <c r="J3" s="2"/>
      <c r="K3" s="2"/>
      <c r="L3" s="2"/>
      <c r="M3" s="2"/>
    </row>
    <row r="4" spans="1:19" ht="117.75" customHeight="1" x14ac:dyDescent="0.15">
      <c r="A4" s="2"/>
      <c r="B4" s="23" t="s">
        <v>933</v>
      </c>
      <c r="C4" s="24" t="s">
        <v>934</v>
      </c>
      <c r="D4" s="25" t="s">
        <v>935</v>
      </c>
      <c r="E4" s="25" t="s">
        <v>963</v>
      </c>
      <c r="F4" s="25" t="s">
        <v>936</v>
      </c>
      <c r="G4" s="25" t="s">
        <v>937</v>
      </c>
      <c r="H4" s="25" t="s">
        <v>938</v>
      </c>
      <c r="I4" s="25" t="s">
        <v>1058</v>
      </c>
      <c r="J4" s="25"/>
      <c r="K4" s="25"/>
      <c r="L4" s="26" t="s">
        <v>939</v>
      </c>
      <c r="M4" s="2"/>
    </row>
    <row r="5" spans="1:19" ht="14" x14ac:dyDescent="0.15">
      <c r="A5" s="2"/>
      <c r="B5" s="27"/>
      <c r="C5" s="28" t="s">
        <v>940</v>
      </c>
      <c r="D5" s="29"/>
      <c r="E5" s="30"/>
      <c r="F5" s="30"/>
      <c r="G5" s="30"/>
      <c r="H5" s="30"/>
      <c r="I5" s="30"/>
      <c r="J5" s="30"/>
      <c r="K5" s="31"/>
      <c r="L5" s="32"/>
      <c r="M5" s="2"/>
    </row>
    <row r="6" spans="1:19" x14ac:dyDescent="0.15">
      <c r="A6" s="2"/>
      <c r="B6" s="33"/>
      <c r="C6" s="34"/>
      <c r="D6" s="35"/>
      <c r="E6" s="36"/>
      <c r="F6" s="36"/>
      <c r="G6" s="36"/>
      <c r="H6" s="36"/>
      <c r="I6" s="36"/>
      <c r="J6" s="36"/>
      <c r="K6" s="37"/>
      <c r="L6" s="38"/>
      <c r="M6" s="2"/>
    </row>
    <row r="7" spans="1:19" s="46" customFormat="1" ht="25.5" customHeight="1" x14ac:dyDescent="0.15">
      <c r="A7" s="39"/>
      <c r="B7" s="38">
        <v>1</v>
      </c>
      <c r="C7" s="40" t="s">
        <v>941</v>
      </c>
      <c r="D7" s="41"/>
      <c r="E7" s="42"/>
      <c r="F7" s="42"/>
      <c r="G7" s="42"/>
      <c r="H7" s="42"/>
      <c r="I7" s="42"/>
      <c r="J7" s="42"/>
      <c r="K7" s="43"/>
      <c r="L7" s="38"/>
      <c r="M7" s="44" t="s">
        <v>942</v>
      </c>
      <c r="N7" s="45"/>
      <c r="O7" s="45"/>
      <c r="P7" s="45"/>
      <c r="Q7" s="45"/>
      <c r="R7" s="45"/>
      <c r="S7" s="45"/>
    </row>
    <row r="8" spans="1:19" x14ac:dyDescent="0.15">
      <c r="A8" s="2"/>
      <c r="B8" s="33"/>
      <c r="C8" s="47"/>
      <c r="D8" s="35"/>
      <c r="E8" s="36"/>
      <c r="F8" s="36"/>
      <c r="G8" s="36"/>
      <c r="H8" s="36"/>
      <c r="I8" s="36"/>
      <c r="J8" s="36"/>
      <c r="K8" s="37"/>
      <c r="L8" s="38"/>
      <c r="M8" s="2"/>
    </row>
    <row r="9" spans="1:19" s="46" customFormat="1" ht="25.5" customHeight="1" x14ac:dyDescent="0.15">
      <c r="A9" s="39"/>
      <c r="B9" s="38">
        <v>2</v>
      </c>
      <c r="C9" s="47" t="s">
        <v>943</v>
      </c>
      <c r="D9" s="41"/>
      <c r="E9" s="42"/>
      <c r="F9" s="42"/>
      <c r="G9" s="42"/>
      <c r="H9" s="42"/>
      <c r="I9" s="42"/>
      <c r="J9" s="42"/>
      <c r="K9" s="43"/>
      <c r="L9" s="38"/>
      <c r="M9" s="23" t="s">
        <v>944</v>
      </c>
      <c r="N9" s="45"/>
      <c r="O9" s="45"/>
      <c r="P9" s="45"/>
      <c r="Q9" s="45"/>
      <c r="R9" s="45"/>
      <c r="S9" s="45"/>
    </row>
    <row r="10" spans="1:19" x14ac:dyDescent="0.15">
      <c r="A10" s="2"/>
      <c r="B10" s="33"/>
      <c r="C10" s="48"/>
      <c r="D10" s="35"/>
      <c r="E10" s="36"/>
      <c r="F10" s="36"/>
      <c r="G10" s="36"/>
      <c r="H10" s="36"/>
      <c r="I10" s="36"/>
      <c r="J10" s="36"/>
      <c r="K10" s="37"/>
      <c r="L10" s="38"/>
      <c r="M10" s="2"/>
    </row>
    <row r="11" spans="1:19" ht="28" x14ac:dyDescent="0.15">
      <c r="A11" s="2"/>
      <c r="B11" s="38">
        <v>3</v>
      </c>
      <c r="C11" s="47" t="s">
        <v>945</v>
      </c>
      <c r="D11" s="35"/>
      <c r="E11" s="36"/>
      <c r="F11" s="36"/>
      <c r="G11" s="36"/>
      <c r="H11" s="36"/>
      <c r="I11" s="36"/>
      <c r="J11" s="36"/>
      <c r="K11" s="37"/>
      <c r="L11" s="38"/>
      <c r="M11" s="44" t="s">
        <v>946</v>
      </c>
    </row>
    <row r="12" spans="1:19" x14ac:dyDescent="0.15">
      <c r="A12" s="2"/>
      <c r="B12" s="33"/>
      <c r="C12" s="47"/>
      <c r="D12" s="35"/>
      <c r="E12" s="36"/>
      <c r="F12" s="36"/>
      <c r="G12" s="36"/>
      <c r="H12" s="36"/>
      <c r="I12" s="36"/>
      <c r="J12" s="36"/>
      <c r="K12" s="37"/>
      <c r="L12" s="38"/>
      <c r="M12" s="2"/>
    </row>
    <row r="13" spans="1:19" ht="28" x14ac:dyDescent="0.15">
      <c r="A13" s="2"/>
      <c r="B13" s="38">
        <v>4</v>
      </c>
      <c r="C13" s="47" t="s">
        <v>947</v>
      </c>
      <c r="D13" s="35"/>
      <c r="E13" s="36"/>
      <c r="F13" s="36"/>
      <c r="G13" s="36"/>
      <c r="H13" s="36"/>
      <c r="I13" s="36"/>
      <c r="J13" s="36"/>
      <c r="K13" s="37"/>
      <c r="L13" s="38"/>
      <c r="M13" s="44" t="s">
        <v>948</v>
      </c>
    </row>
    <row r="14" spans="1:19" x14ac:dyDescent="0.15">
      <c r="A14" s="2"/>
      <c r="B14" s="38"/>
      <c r="C14" s="47"/>
      <c r="D14" s="35"/>
      <c r="E14" s="36"/>
      <c r="F14" s="36"/>
      <c r="G14" s="36"/>
      <c r="H14" s="36"/>
      <c r="I14" s="36"/>
      <c r="J14" s="36"/>
      <c r="K14" s="37"/>
      <c r="L14" s="38"/>
      <c r="M14" s="44"/>
    </row>
    <row r="15" spans="1:19" ht="28" x14ac:dyDescent="0.15">
      <c r="A15" s="2"/>
      <c r="B15" s="38">
        <v>5</v>
      </c>
      <c r="C15" s="47" t="s">
        <v>949</v>
      </c>
      <c r="D15" s="35"/>
      <c r="E15" s="36"/>
      <c r="F15" s="36"/>
      <c r="G15" s="36"/>
      <c r="H15" s="36"/>
      <c r="I15" s="36"/>
      <c r="J15" s="36"/>
      <c r="K15" s="37"/>
      <c r="L15" s="38"/>
      <c r="M15" s="44" t="s">
        <v>950</v>
      </c>
    </row>
    <row r="16" spans="1:19" x14ac:dyDescent="0.15">
      <c r="A16" s="2"/>
      <c r="B16" s="38"/>
      <c r="C16" s="47"/>
      <c r="D16" s="35"/>
      <c r="E16" s="36"/>
      <c r="F16" s="36"/>
      <c r="G16" s="36"/>
      <c r="H16" s="36"/>
      <c r="I16" s="36"/>
      <c r="J16" s="36"/>
      <c r="K16" s="37"/>
      <c r="L16" s="38"/>
      <c r="M16" s="44"/>
    </row>
    <row r="17" spans="1:19" ht="28" x14ac:dyDescent="0.15">
      <c r="A17" s="2"/>
      <c r="B17" s="38">
        <v>6</v>
      </c>
      <c r="C17" s="47" t="s">
        <v>951</v>
      </c>
      <c r="D17" s="35"/>
      <c r="E17" s="36"/>
      <c r="F17" s="36"/>
      <c r="G17" s="36"/>
      <c r="H17" s="36"/>
      <c r="I17" s="36"/>
      <c r="J17" s="36"/>
      <c r="K17" s="37"/>
      <c r="L17" s="38"/>
      <c r="M17" s="44" t="s">
        <v>952</v>
      </c>
    </row>
    <row r="18" spans="1:19" x14ac:dyDescent="0.15">
      <c r="A18" s="2"/>
      <c r="B18" s="38"/>
      <c r="C18" s="47"/>
      <c r="D18" s="35"/>
      <c r="E18" s="36"/>
      <c r="F18" s="36"/>
      <c r="G18" s="36"/>
      <c r="H18" s="36"/>
      <c r="I18" s="36"/>
      <c r="J18" s="36"/>
      <c r="K18" s="37"/>
      <c r="L18" s="38"/>
      <c r="M18" s="44"/>
    </row>
    <row r="19" spans="1:19" ht="28" x14ac:dyDescent="0.15">
      <c r="A19" s="2"/>
      <c r="B19" s="38">
        <v>7</v>
      </c>
      <c r="C19" s="47" t="s">
        <v>953</v>
      </c>
      <c r="D19" s="35"/>
      <c r="E19" s="36"/>
      <c r="F19" s="36"/>
      <c r="G19" s="36"/>
      <c r="H19" s="36"/>
      <c r="I19" s="36"/>
      <c r="J19" s="36"/>
      <c r="K19" s="37"/>
      <c r="L19" s="38"/>
      <c r="M19" s="44" t="s">
        <v>954</v>
      </c>
    </row>
    <row r="20" spans="1:19" x14ac:dyDescent="0.15">
      <c r="A20" s="2"/>
      <c r="B20" s="33"/>
      <c r="C20" s="47"/>
      <c r="D20" s="35"/>
      <c r="E20" s="36"/>
      <c r="F20" s="36"/>
      <c r="G20" s="36"/>
      <c r="H20" s="36"/>
      <c r="I20" s="36"/>
      <c r="J20" s="36"/>
      <c r="K20" s="37"/>
      <c r="L20" s="38"/>
      <c r="M20" s="2"/>
    </row>
    <row r="21" spans="1:19" ht="14" x14ac:dyDescent="0.15">
      <c r="A21" s="2"/>
      <c r="B21" s="38">
        <v>8</v>
      </c>
      <c r="C21" s="47" t="s">
        <v>955</v>
      </c>
      <c r="D21" s="35"/>
      <c r="E21" s="36"/>
      <c r="F21" s="36"/>
      <c r="G21" s="36"/>
      <c r="H21" s="36"/>
      <c r="I21" s="36"/>
      <c r="J21" s="36"/>
      <c r="K21" s="37"/>
      <c r="L21" s="38"/>
      <c r="M21" s="39" t="s">
        <v>956</v>
      </c>
    </row>
    <row r="22" spans="1:19" x14ac:dyDescent="0.15">
      <c r="A22" s="2"/>
      <c r="B22" s="33"/>
      <c r="C22" s="47"/>
      <c r="D22" s="35"/>
      <c r="E22" s="36"/>
      <c r="F22" s="36"/>
      <c r="G22" s="36"/>
      <c r="H22" s="36"/>
      <c r="I22" s="36"/>
      <c r="J22" s="36"/>
      <c r="K22" s="37"/>
      <c r="L22" s="38"/>
      <c r="M22" s="2"/>
    </row>
    <row r="23" spans="1:19" ht="14" x14ac:dyDescent="0.15">
      <c r="A23" s="2"/>
      <c r="B23" s="38">
        <v>9</v>
      </c>
      <c r="C23" s="47" t="s">
        <v>957</v>
      </c>
      <c r="D23" s="35"/>
      <c r="E23" s="36"/>
      <c r="F23" s="36"/>
      <c r="G23" s="36"/>
      <c r="H23" s="36"/>
      <c r="I23" s="36"/>
      <c r="J23" s="36"/>
      <c r="K23" s="37"/>
      <c r="L23" s="38"/>
      <c r="M23" s="2" t="s">
        <v>958</v>
      </c>
    </row>
    <row r="24" spans="1:19" x14ac:dyDescent="0.15">
      <c r="A24" s="2"/>
      <c r="B24" s="33"/>
      <c r="C24" s="49"/>
      <c r="D24" s="35"/>
      <c r="E24" s="36"/>
      <c r="F24" s="36"/>
      <c r="G24" s="36"/>
      <c r="H24" s="36"/>
      <c r="I24" s="36"/>
      <c r="J24" s="36"/>
      <c r="K24" s="37"/>
      <c r="L24" s="38"/>
      <c r="M24" s="2"/>
    </row>
    <row r="25" spans="1:19" ht="14" x14ac:dyDescent="0.15">
      <c r="A25" s="2"/>
      <c r="B25" s="38">
        <v>10</v>
      </c>
      <c r="C25" s="49" t="s">
        <v>959</v>
      </c>
      <c r="D25" s="35"/>
      <c r="E25" s="36"/>
      <c r="F25" s="36"/>
      <c r="G25" s="36"/>
      <c r="H25" s="36"/>
      <c r="I25" s="36"/>
      <c r="J25" s="36"/>
      <c r="K25" s="37"/>
      <c r="L25" s="38"/>
      <c r="M25" s="50" t="s">
        <v>960</v>
      </c>
    </row>
    <row r="26" spans="1:19" x14ac:dyDescent="0.15">
      <c r="A26" s="2"/>
      <c r="B26" s="33"/>
      <c r="C26" s="49"/>
      <c r="D26" s="35"/>
      <c r="E26" s="36"/>
      <c r="F26" s="36"/>
      <c r="G26" s="36"/>
      <c r="H26" s="36"/>
      <c r="I26" s="36"/>
      <c r="J26" s="36"/>
      <c r="K26" s="37"/>
      <c r="L26" s="38"/>
      <c r="M26" s="2"/>
    </row>
    <row r="27" spans="1:19" x14ac:dyDescent="0.15">
      <c r="A27" s="2"/>
      <c r="B27" s="38"/>
      <c r="C27" s="51" t="s">
        <v>961</v>
      </c>
      <c r="D27" s="35"/>
      <c r="E27" s="36"/>
      <c r="F27" s="36"/>
      <c r="G27" s="36"/>
      <c r="H27" s="36"/>
      <c r="I27" s="36"/>
      <c r="J27" s="36"/>
      <c r="K27" s="37"/>
      <c r="L27" s="38"/>
      <c r="M27" s="50"/>
    </row>
    <row r="28" spans="1:19" x14ac:dyDescent="0.15">
      <c r="A28" s="5"/>
      <c r="B28" s="52"/>
      <c r="C28" s="53"/>
      <c r="D28" s="54"/>
      <c r="E28" s="55"/>
      <c r="F28" s="55"/>
      <c r="G28" s="55"/>
      <c r="H28" s="55"/>
      <c r="I28" s="55"/>
      <c r="J28" s="55"/>
      <c r="K28" s="56"/>
      <c r="L28" s="52"/>
      <c r="M28" s="5"/>
    </row>
    <row r="29" spans="1:19" s="58" customFormat="1" x14ac:dyDescent="0.15">
      <c r="A29" s="5"/>
      <c r="B29" s="434" t="s">
        <v>962</v>
      </c>
      <c r="C29" s="434"/>
      <c r="D29" s="434"/>
      <c r="E29" s="434"/>
      <c r="F29" s="434"/>
      <c r="G29" s="434"/>
      <c r="H29" s="434"/>
      <c r="I29" s="434"/>
      <c r="J29" s="434"/>
      <c r="K29" s="434"/>
      <c r="L29" s="5"/>
      <c r="M29" s="5"/>
      <c r="N29" s="11"/>
      <c r="O29" s="57"/>
      <c r="P29" s="57"/>
      <c r="Q29" s="57"/>
      <c r="R29" s="57"/>
      <c r="S29" s="57"/>
    </row>
    <row r="30" spans="1:19" x14ac:dyDescent="0.15">
      <c r="A30" s="5"/>
      <c r="B30" s="5"/>
      <c r="C30" s="5"/>
      <c r="D30" s="5"/>
      <c r="E30" s="5"/>
      <c r="F30" s="5"/>
      <c r="G30" s="5"/>
      <c r="H30" s="5"/>
      <c r="I30" s="5"/>
      <c r="J30" s="5"/>
      <c r="K30" s="5"/>
      <c r="L30" s="5"/>
      <c r="M30" s="5"/>
    </row>
    <row r="31" spans="1:19" x14ac:dyDescent="0.15">
      <c r="A31" s="5"/>
      <c r="B31" s="59"/>
      <c r="C31" s="60"/>
      <c r="D31" s="5"/>
      <c r="E31" s="5"/>
      <c r="F31" s="5"/>
      <c r="G31" s="5"/>
      <c r="H31" s="5"/>
      <c r="I31" s="5"/>
      <c r="J31" s="5"/>
      <c r="K31" s="5"/>
      <c r="L31" s="59"/>
      <c r="M31" s="5"/>
    </row>
    <row r="32" spans="1:19" x14ac:dyDescent="0.15">
      <c r="A32" s="5"/>
      <c r="B32" s="59"/>
      <c r="C32" s="60"/>
      <c r="D32" s="5"/>
      <c r="E32" s="5"/>
      <c r="F32" s="5"/>
      <c r="G32" s="5"/>
      <c r="H32" s="5"/>
      <c r="I32" s="5"/>
      <c r="J32" s="5"/>
      <c r="K32" s="5"/>
      <c r="L32" s="59"/>
      <c r="M32" s="5"/>
    </row>
    <row r="33" spans="1:13" x14ac:dyDescent="0.15">
      <c r="A33" s="5"/>
      <c r="B33" s="59"/>
      <c r="C33" s="60"/>
      <c r="D33" s="5"/>
      <c r="E33" s="5"/>
      <c r="F33" s="5"/>
      <c r="G33" s="5"/>
      <c r="H33" s="5"/>
      <c r="I33" s="5"/>
      <c r="J33" s="5"/>
      <c r="K33" s="5"/>
      <c r="L33" s="59"/>
      <c r="M33" s="5"/>
    </row>
    <row r="34" spans="1:13" x14ac:dyDescent="0.15">
      <c r="A34" s="5"/>
      <c r="B34" s="59"/>
      <c r="C34" s="60"/>
      <c r="D34" s="5"/>
      <c r="E34" s="5"/>
      <c r="F34" s="5"/>
      <c r="G34" s="5"/>
      <c r="H34" s="5"/>
      <c r="I34" s="5"/>
      <c r="J34" s="5"/>
      <c r="K34" s="5"/>
      <c r="L34" s="59"/>
      <c r="M34" s="5"/>
    </row>
    <row r="35" spans="1:13" x14ac:dyDescent="0.15">
      <c r="A35" s="5"/>
      <c r="B35" s="59"/>
      <c r="C35" s="60"/>
      <c r="D35" s="5"/>
      <c r="E35" s="5"/>
      <c r="F35" s="5"/>
      <c r="G35" s="5"/>
      <c r="H35" s="5"/>
      <c r="I35" s="5"/>
      <c r="J35" s="5"/>
      <c r="K35" s="5"/>
      <c r="L35" s="59"/>
      <c r="M35" s="5"/>
    </row>
    <row r="36" spans="1:13" x14ac:dyDescent="0.15">
      <c r="A36" s="5"/>
      <c r="B36" s="59"/>
      <c r="C36" s="60"/>
      <c r="D36" s="5"/>
      <c r="E36" s="5"/>
      <c r="F36" s="5"/>
      <c r="G36" s="5"/>
      <c r="H36" s="5"/>
      <c r="I36" s="5"/>
      <c r="J36" s="5"/>
      <c r="K36" s="5"/>
      <c r="L36" s="59"/>
      <c r="M36" s="5"/>
    </row>
    <row r="37" spans="1:13" x14ac:dyDescent="0.15">
      <c r="A37" s="5"/>
      <c r="B37" s="59"/>
      <c r="C37" s="60"/>
      <c r="D37" s="5"/>
      <c r="E37" s="5"/>
      <c r="F37" s="5"/>
      <c r="G37" s="5"/>
      <c r="H37" s="5"/>
      <c r="I37" s="5"/>
      <c r="J37" s="5"/>
      <c r="K37" s="5"/>
      <c r="L37" s="59"/>
      <c r="M37" s="5"/>
    </row>
    <row r="38" spans="1:13" x14ac:dyDescent="0.15">
      <c r="A38" s="5"/>
      <c r="B38" s="59"/>
      <c r="C38" s="60"/>
      <c r="D38" s="5"/>
      <c r="E38" s="5"/>
      <c r="F38" s="5"/>
      <c r="G38" s="5"/>
      <c r="H38" s="5"/>
      <c r="I38" s="5"/>
      <c r="J38" s="5"/>
      <c r="K38" s="5"/>
      <c r="L38" s="59"/>
      <c r="M38" s="5"/>
    </row>
    <row r="39" spans="1:13" x14ac:dyDescent="0.15">
      <c r="A39" s="5"/>
      <c r="B39" s="59"/>
      <c r="C39" s="60"/>
      <c r="D39" s="5"/>
      <c r="E39" s="5"/>
      <c r="F39" s="5"/>
      <c r="G39" s="5"/>
      <c r="H39" s="5"/>
      <c r="I39" s="5"/>
      <c r="J39" s="5"/>
      <c r="K39" s="5"/>
      <c r="L39" s="59"/>
      <c r="M39" s="5"/>
    </row>
    <row r="40" spans="1:13" x14ac:dyDescent="0.15">
      <c r="A40" s="5"/>
      <c r="B40" s="59"/>
      <c r="C40" s="60"/>
      <c r="D40" s="5"/>
      <c r="E40" s="5"/>
      <c r="F40" s="5"/>
      <c r="G40" s="5"/>
      <c r="H40" s="5"/>
      <c r="I40" s="5"/>
      <c r="J40" s="5"/>
      <c r="K40" s="5"/>
      <c r="L40" s="59"/>
      <c r="M40" s="5"/>
    </row>
    <row r="41" spans="1:13" x14ac:dyDescent="0.15">
      <c r="A41" s="5"/>
      <c r="B41" s="59"/>
      <c r="C41" s="60"/>
      <c r="D41" s="5"/>
      <c r="E41" s="5"/>
      <c r="F41" s="5"/>
      <c r="G41" s="5"/>
      <c r="H41" s="5"/>
      <c r="I41" s="5"/>
      <c r="J41" s="5"/>
      <c r="K41" s="5"/>
      <c r="L41" s="59"/>
      <c r="M41" s="5"/>
    </row>
    <row r="42" spans="1:13" x14ac:dyDescent="0.15">
      <c r="A42" s="61"/>
      <c r="B42" s="62"/>
      <c r="C42" s="63"/>
      <c r="D42" s="61"/>
      <c r="E42" s="61"/>
      <c r="F42" s="61"/>
      <c r="G42" s="61"/>
      <c r="H42" s="61"/>
      <c r="I42" s="61"/>
      <c r="J42" s="61"/>
      <c r="K42" s="61"/>
      <c r="L42" s="62"/>
      <c r="M42" s="61"/>
    </row>
    <row r="43" spans="1:13" x14ac:dyDescent="0.15">
      <c r="A43" s="61"/>
      <c r="B43" s="62"/>
      <c r="C43" s="63"/>
      <c r="D43" s="61"/>
      <c r="E43" s="61"/>
      <c r="F43" s="61"/>
      <c r="G43" s="61"/>
      <c r="H43" s="61"/>
      <c r="I43" s="61"/>
      <c r="J43" s="61"/>
      <c r="K43" s="61"/>
      <c r="L43" s="62"/>
      <c r="M43" s="61"/>
    </row>
    <row r="44" spans="1:13" x14ac:dyDescent="0.15">
      <c r="A44" s="61"/>
      <c r="B44" s="62"/>
      <c r="C44" s="63"/>
      <c r="D44" s="61"/>
      <c r="E44" s="61"/>
      <c r="F44" s="61"/>
      <c r="G44" s="61"/>
      <c r="H44" s="61"/>
      <c r="I44" s="61"/>
      <c r="J44" s="61"/>
      <c r="K44" s="61"/>
      <c r="L44" s="62"/>
      <c r="M44" s="61"/>
    </row>
    <row r="45" spans="1:13" x14ac:dyDescent="0.15">
      <c r="A45" s="61"/>
      <c r="B45" s="62"/>
      <c r="C45" s="63"/>
      <c r="D45" s="61"/>
      <c r="E45" s="61"/>
      <c r="F45" s="61"/>
      <c r="G45" s="61"/>
      <c r="H45" s="61"/>
      <c r="I45" s="61"/>
      <c r="J45" s="61"/>
      <c r="K45" s="61"/>
      <c r="L45" s="62"/>
      <c r="M45" s="61"/>
    </row>
    <row r="46" spans="1:13" x14ac:dyDescent="0.15">
      <c r="A46" s="61"/>
      <c r="B46" s="62"/>
      <c r="C46" s="63"/>
      <c r="D46" s="61"/>
      <c r="E46" s="61"/>
      <c r="F46" s="61"/>
      <c r="G46" s="61"/>
      <c r="H46" s="61"/>
      <c r="I46" s="61"/>
      <c r="J46" s="61"/>
      <c r="K46" s="61"/>
      <c r="L46" s="62"/>
      <c r="M46" s="61"/>
    </row>
    <row r="47" spans="1:13" x14ac:dyDescent="0.15">
      <c r="A47" s="61"/>
      <c r="B47" s="62"/>
      <c r="C47" s="63"/>
      <c r="D47" s="61"/>
      <c r="E47" s="61"/>
      <c r="F47" s="61"/>
      <c r="G47" s="61"/>
      <c r="H47" s="61"/>
      <c r="I47" s="61"/>
      <c r="J47" s="61"/>
      <c r="K47" s="61"/>
      <c r="L47" s="62"/>
      <c r="M47" s="61"/>
    </row>
    <row r="48" spans="1:13" x14ac:dyDescent="0.15">
      <c r="A48" s="61"/>
      <c r="B48" s="62"/>
      <c r="C48" s="63"/>
      <c r="D48" s="61"/>
      <c r="E48" s="61"/>
      <c r="F48" s="61"/>
      <c r="G48" s="61"/>
      <c r="H48" s="61"/>
      <c r="I48" s="61"/>
      <c r="J48" s="61"/>
      <c r="K48" s="61"/>
      <c r="L48" s="62"/>
      <c r="M48" s="61"/>
    </row>
    <row r="49" spans="1:13" x14ac:dyDescent="0.15">
      <c r="A49" s="11"/>
      <c r="B49" s="64"/>
      <c r="C49" s="65"/>
      <c r="D49" s="61"/>
      <c r="E49" s="61"/>
      <c r="F49" s="61"/>
      <c r="G49" s="61"/>
      <c r="H49" s="61"/>
      <c r="I49" s="61"/>
      <c r="J49" s="61"/>
      <c r="K49" s="61"/>
      <c r="L49" s="64"/>
      <c r="M49" s="61"/>
    </row>
  </sheetData>
  <mergeCells count="1">
    <mergeCell ref="B29:K29"/>
  </mergeCells>
  <phoneticPr fontId="5" type="noConversion"/>
  <pageMargins left="0.35433070866141736" right="0.35433070866141736" top="0.59055118110236227" bottom="0.39370078740157483" header="0.51181102362204722" footer="0.11811023622047245"/>
  <pageSetup paperSize="9" scale="70" orientation="portrait"/>
  <headerFooter alignWithMargins="0">
    <oddFooter>&amp;L&amp;"Arial,Bold"Risk &amp; Security
Business Group&amp;CPrinted &amp;D&amp;R&amp;F</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7"/>
  <sheetViews>
    <sheetView showGridLines="0" showZeros="0" zoomScale="55" workbookViewId="0">
      <selection activeCell="I4" sqref="I4:I19"/>
    </sheetView>
  </sheetViews>
  <sheetFormatPr baseColWidth="10" defaultColWidth="4.5" defaultRowHeight="13" x14ac:dyDescent="0.15"/>
  <cols>
    <col min="1" max="2" width="4.83203125" style="11" customWidth="1"/>
    <col min="3" max="3" width="10.5" customWidth="1"/>
    <col min="4" max="4" width="18" style="84" customWidth="1"/>
  </cols>
  <sheetData>
    <row r="1" spans="1:59" s="58" customFormat="1" ht="8.5" customHeight="1" thickBot="1" x14ac:dyDescent="0.2">
      <c r="A1" s="57"/>
      <c r="B1" s="57"/>
      <c r="D1" s="66"/>
    </row>
    <row r="2" spans="1:59" s="68" customFormat="1" ht="43.5" customHeight="1" thickBot="1" x14ac:dyDescent="0.4">
      <c r="A2" s="67"/>
      <c r="B2" s="444" t="s">
        <v>969</v>
      </c>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6"/>
    </row>
    <row r="3" spans="1:59" s="58" customFormat="1" ht="18" customHeight="1" x14ac:dyDescent="0.15">
      <c r="A3" s="57"/>
      <c r="B3" s="57"/>
      <c r="D3" s="66"/>
    </row>
    <row r="4" spans="1:59" s="58" customFormat="1" ht="18" customHeight="1" x14ac:dyDescent="0.15">
      <c r="A4" s="57"/>
      <c r="B4" s="69"/>
      <c r="C4" s="69"/>
      <c r="D4" s="70"/>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row>
    <row r="5" spans="1:59" s="58" customFormat="1" ht="18" customHeight="1" x14ac:dyDescent="0.15">
      <c r="A5" s="57"/>
      <c r="B5" s="69"/>
      <c r="C5" s="69"/>
      <c r="D5" s="70"/>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row>
    <row r="6" spans="1:59" s="58" customFormat="1" ht="18" customHeight="1" x14ac:dyDescent="0.15">
      <c r="A6" s="57"/>
      <c r="B6" s="69"/>
      <c r="C6" s="69"/>
      <c r="D6" s="70"/>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row>
    <row r="7" spans="1:59" s="58" customFormat="1" ht="18" customHeight="1" x14ac:dyDescent="0.15">
      <c r="A7" s="57"/>
      <c r="B7" s="69"/>
      <c r="C7" s="69"/>
      <c r="D7" s="70"/>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row>
    <row r="8" spans="1:59" s="58" customFormat="1" ht="18" customHeight="1" x14ac:dyDescent="0.15">
      <c r="A8" s="57"/>
      <c r="B8" s="69"/>
      <c r="C8" s="69"/>
      <c r="D8" s="70"/>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row>
    <row r="9" spans="1:59" s="58" customFormat="1" ht="18" customHeight="1" x14ac:dyDescent="0.15">
      <c r="A9" s="57"/>
      <c r="B9" s="69"/>
      <c r="C9" s="69"/>
      <c r="D9" s="70"/>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row>
    <row r="10" spans="1:59" s="74" customFormat="1" x14ac:dyDescent="0.15">
      <c r="A10" s="71"/>
      <c r="B10" s="72"/>
      <c r="C10" s="72"/>
      <c r="D10" s="73"/>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row>
    <row r="11" spans="1:59" ht="18" customHeight="1" x14ac:dyDescent="0.15">
      <c r="B11" s="2"/>
      <c r="C11" s="2"/>
      <c r="D11" s="75" t="s">
        <v>964</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18" customHeight="1" x14ac:dyDescent="0.15">
      <c r="B12" s="2"/>
      <c r="C12" s="2"/>
      <c r="D12" s="447" t="s">
        <v>965</v>
      </c>
      <c r="E12" s="76"/>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8"/>
      <c r="BE12" s="435" t="s">
        <v>966</v>
      </c>
      <c r="BF12" s="435" t="s">
        <v>955</v>
      </c>
      <c r="BG12" s="2"/>
    </row>
    <row r="13" spans="1:59" ht="18" customHeight="1" x14ac:dyDescent="0.15">
      <c r="B13" s="2"/>
      <c r="C13" s="2"/>
      <c r="D13" s="448"/>
      <c r="E13" s="79"/>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80"/>
      <c r="BE13" s="450"/>
      <c r="BF13" s="435"/>
      <c r="BG13" s="2"/>
    </row>
    <row r="14" spans="1:59" ht="18" customHeight="1" x14ac:dyDescent="0.15">
      <c r="B14" s="2"/>
      <c r="C14" s="2"/>
      <c r="D14" s="448"/>
      <c r="E14" s="79"/>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80"/>
      <c r="BE14" s="450"/>
      <c r="BF14" s="435"/>
      <c r="BG14" s="2"/>
    </row>
    <row r="15" spans="1:59" ht="18" customHeight="1" x14ac:dyDescent="0.15">
      <c r="B15" s="2"/>
      <c r="C15" s="2"/>
      <c r="D15" s="448"/>
      <c r="E15" s="79"/>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80"/>
      <c r="BE15" s="450"/>
      <c r="BF15" s="435"/>
      <c r="BG15" s="2"/>
    </row>
    <row r="16" spans="1:59" ht="18" customHeight="1" x14ac:dyDescent="0.15">
      <c r="B16" s="2"/>
      <c r="C16" s="2"/>
      <c r="D16" s="448"/>
      <c r="E16" s="79"/>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80"/>
      <c r="BE16" s="450"/>
      <c r="BF16" s="435"/>
      <c r="BG16" s="2"/>
    </row>
    <row r="17" spans="2:59" ht="18" customHeight="1" x14ac:dyDescent="0.15">
      <c r="B17" s="2"/>
      <c r="C17" s="2"/>
      <c r="D17" s="448"/>
      <c r="E17" s="79"/>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80"/>
      <c r="BE17" s="450"/>
      <c r="BF17" s="435"/>
      <c r="BG17" s="2"/>
    </row>
    <row r="18" spans="2:59" ht="18" customHeight="1" x14ac:dyDescent="0.15">
      <c r="B18" s="2"/>
      <c r="C18" s="2"/>
      <c r="D18" s="448"/>
      <c r="E18" s="79"/>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80"/>
      <c r="BE18" s="450"/>
      <c r="BF18" s="435"/>
      <c r="BG18" s="2"/>
    </row>
    <row r="19" spans="2:59" ht="18" customHeight="1" x14ac:dyDescent="0.15">
      <c r="B19" s="2"/>
      <c r="C19" s="2"/>
      <c r="D19" s="448"/>
      <c r="E19" s="79"/>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80"/>
      <c r="BE19" s="450"/>
      <c r="BF19" s="435"/>
      <c r="BG19" s="2"/>
    </row>
    <row r="20" spans="2:59" ht="18" customHeight="1" x14ac:dyDescent="0.15">
      <c r="B20" s="2"/>
      <c r="C20" s="2"/>
      <c r="D20" s="448"/>
      <c r="E20" s="79"/>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80"/>
      <c r="BE20" s="450"/>
      <c r="BF20" s="435"/>
      <c r="BG20" s="2"/>
    </row>
    <row r="21" spans="2:59" ht="18" customHeight="1" x14ac:dyDescent="0.15">
      <c r="B21" s="2"/>
      <c r="C21" s="2"/>
      <c r="D21" s="449"/>
      <c r="E21" s="79"/>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80"/>
      <c r="BE21" s="450"/>
      <c r="BF21" s="435"/>
      <c r="BG21" s="2"/>
    </row>
    <row r="22" spans="2:59" ht="18" customHeight="1" x14ac:dyDescent="0.15">
      <c r="B22" s="2"/>
      <c r="C22" s="2"/>
      <c r="D22" s="447" t="s">
        <v>945</v>
      </c>
      <c r="E22" s="76"/>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8"/>
      <c r="BE22" s="450"/>
      <c r="BF22" s="435"/>
      <c r="BG22" s="2"/>
    </row>
    <row r="23" spans="2:59" ht="18" customHeight="1" x14ac:dyDescent="0.15">
      <c r="B23" s="2"/>
      <c r="C23" s="2"/>
      <c r="D23" s="448"/>
      <c r="E23" s="79"/>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80"/>
      <c r="BE23" s="450"/>
      <c r="BF23" s="435"/>
      <c r="BG23" s="2"/>
    </row>
    <row r="24" spans="2:59" ht="18" customHeight="1" x14ac:dyDescent="0.15">
      <c r="B24" s="2"/>
      <c r="C24" s="2"/>
      <c r="D24" s="448"/>
      <c r="E24" s="79"/>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80"/>
      <c r="BE24" s="450"/>
      <c r="BF24" s="435"/>
      <c r="BG24" s="2"/>
    </row>
    <row r="25" spans="2:59" ht="18" customHeight="1" x14ac:dyDescent="0.15">
      <c r="B25" s="2"/>
      <c r="C25" s="2"/>
      <c r="D25" s="448"/>
      <c r="E25" s="79"/>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80"/>
      <c r="BE25" s="450"/>
      <c r="BF25" s="435"/>
      <c r="BG25" s="2"/>
    </row>
    <row r="26" spans="2:59" ht="18" customHeight="1" x14ac:dyDescent="0.15">
      <c r="B26" s="2"/>
      <c r="C26" s="2"/>
      <c r="D26" s="448"/>
      <c r="E26" s="79"/>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80"/>
      <c r="BE26" s="450"/>
      <c r="BF26" s="435"/>
      <c r="BG26" s="2"/>
    </row>
    <row r="27" spans="2:59" ht="18" customHeight="1" x14ac:dyDescent="0.15">
      <c r="B27" s="2"/>
      <c r="C27" s="2"/>
      <c r="D27" s="448"/>
      <c r="E27" s="79"/>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80"/>
      <c r="BE27" s="450"/>
      <c r="BF27" s="435"/>
      <c r="BG27" s="2"/>
    </row>
    <row r="28" spans="2:59" ht="18" customHeight="1" x14ac:dyDescent="0.15">
      <c r="B28" s="2"/>
      <c r="C28" s="2"/>
      <c r="D28" s="448"/>
      <c r="E28" s="79"/>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80"/>
      <c r="BE28" s="450"/>
      <c r="BF28" s="435"/>
      <c r="BG28" s="2"/>
    </row>
    <row r="29" spans="2:59" ht="18" customHeight="1" x14ac:dyDescent="0.15">
      <c r="B29" s="2"/>
      <c r="C29" s="2"/>
      <c r="D29" s="448"/>
      <c r="E29" s="79"/>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80"/>
      <c r="BE29" s="450"/>
      <c r="BF29" s="435"/>
      <c r="BG29" s="2"/>
    </row>
    <row r="30" spans="2:59" ht="18" customHeight="1" x14ac:dyDescent="0.15">
      <c r="B30" s="2"/>
      <c r="C30" s="2"/>
      <c r="D30" s="448"/>
      <c r="E30" s="79"/>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80"/>
      <c r="BE30" s="450"/>
      <c r="BF30" s="435"/>
      <c r="BG30" s="2"/>
    </row>
    <row r="31" spans="2:59" ht="18" customHeight="1" x14ac:dyDescent="0.15">
      <c r="B31" s="2"/>
      <c r="C31" s="2"/>
      <c r="D31" s="448"/>
      <c r="E31" s="79"/>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80"/>
      <c r="BE31" s="450"/>
      <c r="BF31" s="435"/>
      <c r="BG31" s="2"/>
    </row>
    <row r="32" spans="2:59" ht="18" customHeight="1" x14ac:dyDescent="0.15">
      <c r="B32" s="2"/>
      <c r="C32" s="2"/>
      <c r="D32" s="448"/>
      <c r="E32" s="79"/>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80"/>
      <c r="BE32" s="450"/>
      <c r="BF32" s="435"/>
      <c r="BG32" s="2"/>
    </row>
    <row r="33" spans="2:59" ht="18" customHeight="1" x14ac:dyDescent="0.15">
      <c r="B33" s="2"/>
      <c r="C33" s="2"/>
      <c r="D33" s="449"/>
      <c r="E33" s="81"/>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82"/>
      <c r="BE33" s="450"/>
      <c r="BF33" s="435"/>
      <c r="BG33" s="2"/>
    </row>
    <row r="34" spans="2:59" ht="18" customHeight="1" x14ac:dyDescent="0.15">
      <c r="B34" s="2"/>
      <c r="C34" s="2"/>
      <c r="D34" s="447" t="s">
        <v>947</v>
      </c>
      <c r="E34" s="79"/>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80"/>
      <c r="BE34" s="450"/>
      <c r="BF34" s="435"/>
      <c r="BG34" s="2"/>
    </row>
    <row r="35" spans="2:59" ht="18" customHeight="1" x14ac:dyDescent="0.15">
      <c r="B35" s="2"/>
      <c r="C35" s="2"/>
      <c r="D35" s="448"/>
      <c r="E35" s="79"/>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80"/>
      <c r="BE35" s="450"/>
      <c r="BF35" s="435"/>
      <c r="BG35" s="2"/>
    </row>
    <row r="36" spans="2:59" ht="18" customHeight="1" x14ac:dyDescent="0.15">
      <c r="B36" s="2"/>
      <c r="C36" s="2"/>
      <c r="D36" s="448"/>
      <c r="E36" s="79"/>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80"/>
      <c r="BE36" s="450"/>
      <c r="BF36" s="435"/>
      <c r="BG36" s="2"/>
    </row>
    <row r="37" spans="2:59" ht="18" customHeight="1" x14ac:dyDescent="0.15">
      <c r="B37" s="2"/>
      <c r="C37" s="2"/>
      <c r="D37" s="448"/>
      <c r="E37" s="79"/>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80"/>
      <c r="BE37" s="450"/>
      <c r="BF37" s="435"/>
      <c r="BG37" s="2"/>
    </row>
    <row r="38" spans="2:59" ht="18" customHeight="1" x14ac:dyDescent="0.15">
      <c r="B38" s="2"/>
      <c r="C38" s="2"/>
      <c r="D38" s="448"/>
      <c r="E38" s="79"/>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80"/>
      <c r="BE38" s="450"/>
      <c r="BF38" s="435"/>
      <c r="BG38" s="2"/>
    </row>
    <row r="39" spans="2:59" ht="18" customHeight="1" x14ac:dyDescent="0.15">
      <c r="B39" s="2"/>
      <c r="C39" s="2"/>
      <c r="D39" s="448"/>
      <c r="E39" s="79"/>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80"/>
      <c r="BE39" s="450"/>
      <c r="BF39" s="435"/>
      <c r="BG39" s="2"/>
    </row>
    <row r="40" spans="2:59" ht="18" customHeight="1" x14ac:dyDescent="0.15">
      <c r="B40" s="2"/>
      <c r="C40" s="2"/>
      <c r="D40" s="448"/>
      <c r="E40" s="79"/>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80"/>
      <c r="BE40" s="450"/>
      <c r="BF40" s="435"/>
      <c r="BG40" s="2"/>
    </row>
    <row r="41" spans="2:59" ht="18" customHeight="1" x14ac:dyDescent="0.15">
      <c r="B41" s="2"/>
      <c r="C41" s="2"/>
      <c r="D41" s="448"/>
      <c r="E41" s="79"/>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80"/>
      <c r="BE41" s="450"/>
      <c r="BF41" s="435"/>
      <c r="BG41" s="2"/>
    </row>
    <row r="42" spans="2:59" ht="18" customHeight="1" x14ac:dyDescent="0.15">
      <c r="B42" s="2"/>
      <c r="C42" s="2"/>
      <c r="D42" s="448"/>
      <c r="E42" s="79"/>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80"/>
      <c r="BE42" s="450"/>
      <c r="BF42" s="435"/>
      <c r="BG42" s="2"/>
    </row>
    <row r="43" spans="2:59" ht="18" customHeight="1" x14ac:dyDescent="0.15">
      <c r="B43" s="2"/>
      <c r="C43" s="2"/>
      <c r="D43" s="448"/>
      <c r="E43" s="79"/>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80"/>
      <c r="BE43" s="450"/>
      <c r="BF43" s="435"/>
      <c r="BG43" s="2"/>
    </row>
    <row r="44" spans="2:59" ht="18" customHeight="1" x14ac:dyDescent="0.15">
      <c r="B44" s="2"/>
      <c r="C44" s="2"/>
      <c r="D44" s="449"/>
      <c r="E44" s="79"/>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80"/>
      <c r="BE44" s="450"/>
      <c r="BF44" s="435"/>
      <c r="BG44" s="2"/>
    </row>
    <row r="45" spans="2:59" ht="18" customHeight="1" x14ac:dyDescent="0.15">
      <c r="B45" s="2"/>
      <c r="C45" s="2"/>
      <c r="D45" s="447" t="s">
        <v>949</v>
      </c>
      <c r="E45" s="76"/>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8"/>
      <c r="BE45" s="450"/>
      <c r="BF45" s="435"/>
      <c r="BG45" s="2"/>
    </row>
    <row r="46" spans="2:59" ht="18" customHeight="1" x14ac:dyDescent="0.15">
      <c r="B46" s="2"/>
      <c r="C46" s="2"/>
      <c r="D46" s="448"/>
      <c r="E46" s="79"/>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80"/>
      <c r="BE46" s="450"/>
      <c r="BF46" s="435"/>
      <c r="BG46" s="2"/>
    </row>
    <row r="47" spans="2:59" ht="18" customHeight="1" x14ac:dyDescent="0.15">
      <c r="B47" s="2"/>
      <c r="C47" s="2"/>
      <c r="D47" s="448"/>
      <c r="E47" s="79"/>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80"/>
      <c r="BE47" s="450"/>
      <c r="BF47" s="435"/>
      <c r="BG47" s="2"/>
    </row>
    <row r="48" spans="2:59" ht="18" customHeight="1" x14ac:dyDescent="0.15">
      <c r="B48" s="2"/>
      <c r="C48" s="2"/>
      <c r="D48" s="448"/>
      <c r="E48" s="79"/>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80"/>
      <c r="BE48" s="450"/>
      <c r="BF48" s="435"/>
      <c r="BG48" s="2"/>
    </row>
    <row r="49" spans="2:68" ht="18" customHeight="1" x14ac:dyDescent="0.15">
      <c r="B49" s="2"/>
      <c r="C49" s="2"/>
      <c r="D49" s="437" t="s">
        <v>967</v>
      </c>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8"/>
      <c r="BE49" s="450"/>
      <c r="BF49" s="435"/>
      <c r="BG49" s="2"/>
    </row>
    <row r="50" spans="2:68" ht="18" customHeight="1" x14ac:dyDescent="0.2">
      <c r="B50" s="2"/>
      <c r="C50" s="2"/>
      <c r="D50" s="438"/>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80"/>
      <c r="BE50" s="450"/>
      <c r="BF50" s="435"/>
      <c r="BG50" s="2"/>
      <c r="BP50" s="83"/>
    </row>
    <row r="51" spans="2:68" ht="18" customHeight="1" x14ac:dyDescent="0.15">
      <c r="B51" s="2"/>
      <c r="C51" s="2"/>
      <c r="D51" s="438"/>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80"/>
      <c r="BE51" s="450"/>
      <c r="BF51" s="435"/>
      <c r="BG51" s="2"/>
    </row>
    <row r="52" spans="2:68" ht="18" customHeight="1" x14ac:dyDescent="0.15">
      <c r="B52" s="2"/>
      <c r="C52" s="2"/>
      <c r="D52" s="438"/>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80"/>
      <c r="BE52" s="450"/>
      <c r="BF52" s="435"/>
      <c r="BG52" s="2"/>
    </row>
    <row r="53" spans="2:68" ht="18" customHeight="1" x14ac:dyDescent="0.15">
      <c r="B53" s="2"/>
      <c r="C53" s="2"/>
      <c r="D53" s="438"/>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80"/>
      <c r="BE53" s="450"/>
      <c r="BF53" s="435"/>
      <c r="BG53" s="2"/>
    </row>
    <row r="54" spans="2:68" ht="18" customHeight="1" x14ac:dyDescent="0.15">
      <c r="B54" s="2"/>
      <c r="C54" s="2"/>
      <c r="D54" s="438"/>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80"/>
      <c r="BE54" s="450"/>
      <c r="BF54" s="435"/>
      <c r="BG54" s="2"/>
    </row>
    <row r="55" spans="2:68" ht="18" customHeight="1" x14ac:dyDescent="0.15">
      <c r="B55" s="2"/>
      <c r="C55" s="2"/>
      <c r="D55" s="438"/>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80"/>
      <c r="BE55" s="450"/>
      <c r="BF55" s="435"/>
      <c r="BG55" s="2"/>
    </row>
    <row r="56" spans="2:68" ht="18" customHeight="1" x14ac:dyDescent="0.15">
      <c r="B56" s="2"/>
      <c r="C56" s="2"/>
      <c r="D56" s="438"/>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80"/>
      <c r="BE56" s="450"/>
      <c r="BF56" s="435"/>
      <c r="BG56" s="2"/>
    </row>
    <row r="57" spans="2:68" ht="18" customHeight="1" x14ac:dyDescent="0.15">
      <c r="B57" s="2"/>
      <c r="C57" s="2"/>
      <c r="D57" s="43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80"/>
      <c r="BE57" s="450"/>
      <c r="BF57" s="435"/>
      <c r="BG57" s="2"/>
    </row>
    <row r="58" spans="2:68" ht="18" customHeight="1" x14ac:dyDescent="0.15">
      <c r="B58" s="2"/>
      <c r="C58" s="2"/>
      <c r="D58" s="438"/>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80"/>
      <c r="BE58" s="450"/>
      <c r="BF58" s="435"/>
      <c r="BG58" s="2"/>
    </row>
    <row r="59" spans="2:68" ht="18" customHeight="1" x14ac:dyDescent="0.15">
      <c r="B59" s="2"/>
      <c r="C59" s="2"/>
      <c r="D59" s="43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80"/>
      <c r="BE59" s="450"/>
      <c r="BF59" s="435"/>
      <c r="BG59" s="2"/>
    </row>
    <row r="60" spans="2:68" ht="18" customHeight="1" x14ac:dyDescent="0.15">
      <c r="B60" s="2"/>
      <c r="C60" s="2"/>
      <c r="D60" s="438"/>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80"/>
      <c r="BE60" s="450"/>
      <c r="BF60" s="435"/>
      <c r="BG60" s="2"/>
    </row>
    <row r="61" spans="2:68" ht="18" customHeight="1" x14ac:dyDescent="0.15">
      <c r="B61" s="2"/>
      <c r="C61" s="2"/>
      <c r="D61" s="438"/>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80"/>
      <c r="BE61" s="450"/>
      <c r="BF61" s="435"/>
      <c r="BG61" s="2"/>
    </row>
    <row r="62" spans="2:68" ht="18" customHeight="1" x14ac:dyDescent="0.15">
      <c r="B62" s="2"/>
      <c r="C62" s="2"/>
      <c r="D62" s="438"/>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80"/>
      <c r="BE62" s="450"/>
      <c r="BF62" s="435"/>
      <c r="BG62" s="2"/>
    </row>
    <row r="63" spans="2:68" ht="18" customHeight="1" x14ac:dyDescent="0.15">
      <c r="B63" s="2"/>
      <c r="C63" s="2"/>
      <c r="D63" s="438"/>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80"/>
      <c r="BE63" s="450"/>
      <c r="BF63" s="435"/>
      <c r="BG63" s="2"/>
    </row>
    <row r="64" spans="2:68" ht="18" customHeight="1" x14ac:dyDescent="0.15">
      <c r="B64" s="2"/>
      <c r="C64" s="2"/>
      <c r="D64" s="438"/>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80"/>
      <c r="BE64" s="450"/>
      <c r="BF64" s="435"/>
      <c r="BG64" s="2"/>
    </row>
    <row r="65" spans="2:59" ht="18" customHeight="1" x14ac:dyDescent="0.15">
      <c r="B65" s="2"/>
      <c r="C65" s="2"/>
      <c r="D65" s="439"/>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82"/>
      <c r="BE65" s="450"/>
      <c r="BF65" s="436"/>
      <c r="BG65" s="2"/>
    </row>
    <row r="66" spans="2:59" ht="33.75" customHeight="1" x14ac:dyDescent="0.15">
      <c r="B66" s="2"/>
      <c r="C66" s="2"/>
      <c r="D66" s="440" t="s">
        <v>968</v>
      </c>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1"/>
      <c r="AY66" s="441"/>
      <c r="AZ66" s="441"/>
      <c r="BA66" s="441"/>
      <c r="BB66" s="441"/>
      <c r="BC66" s="441"/>
      <c r="BD66" s="441"/>
      <c r="BE66" s="442"/>
      <c r="BF66" s="443"/>
      <c r="BG66" s="2"/>
    </row>
    <row r="67" spans="2:59" ht="18" customHeight="1" x14ac:dyDescent="0.15">
      <c r="B67" s="2"/>
      <c r="C67" s="2"/>
      <c r="D67" s="73"/>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sheetData>
  <mergeCells count="9">
    <mergeCell ref="BF12:BF65"/>
    <mergeCell ref="D49:D65"/>
    <mergeCell ref="D66:BF66"/>
    <mergeCell ref="B2:BG2"/>
    <mergeCell ref="D12:D21"/>
    <mergeCell ref="D22:D33"/>
    <mergeCell ref="D34:D44"/>
    <mergeCell ref="D45:D48"/>
    <mergeCell ref="BE12:BE65"/>
  </mergeCells>
  <phoneticPr fontId="5" type="noConversion"/>
  <pageMargins left="0.39370078740157483" right="0.39370078740157483" top="0.39370078740157483" bottom="0.4" header="0.51181102362204722" footer="0.25"/>
  <pageSetup paperSize="9" scale="45" orientation="landscape"/>
  <headerFooter alignWithMargins="0">
    <oddFooter>&amp;A</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X13"/>
  <sheetViews>
    <sheetView showZeros="0" zoomScale="125" zoomScaleNormal="60" workbookViewId="0">
      <pane xSplit="3" ySplit="3" topLeftCell="D4" activePane="bottomRight" state="frozen"/>
      <selection activeCell="I4" sqref="I4:I19"/>
      <selection pane="topRight" activeCell="I4" sqref="I4:I19"/>
      <selection pane="bottomLeft" activeCell="I4" sqref="I4:I19"/>
      <selection pane="bottomRight" activeCell="I4" sqref="I4:I19"/>
    </sheetView>
  </sheetViews>
  <sheetFormatPr baseColWidth="10" defaultColWidth="8.83203125" defaultRowHeight="18" x14ac:dyDescent="0.2"/>
  <cols>
    <col min="1" max="1" width="8.83203125" customWidth="1"/>
    <col min="2" max="2" width="20.5" customWidth="1"/>
    <col min="3" max="3" width="16.33203125" customWidth="1"/>
    <col min="4" max="4" width="15.6640625" customWidth="1"/>
    <col min="5" max="5" width="17.5" style="136" customWidth="1"/>
    <col min="6" max="6" width="24.33203125" customWidth="1"/>
    <col min="7" max="7" width="19.1640625" style="136" customWidth="1"/>
    <col min="8" max="8" width="18.5" customWidth="1"/>
    <col min="9" max="9" width="4.5" style="137" customWidth="1"/>
    <col min="10" max="10" width="17.5" customWidth="1"/>
    <col min="11" max="11" width="22.5" style="137" customWidth="1"/>
    <col min="12" max="12" width="15.6640625" customWidth="1"/>
    <col min="13" max="13" width="25.1640625" style="137" customWidth="1"/>
    <col min="14" max="14" width="15.6640625" customWidth="1"/>
    <col min="15" max="15" width="4.1640625" style="137" customWidth="1"/>
    <col min="16" max="16" width="17.1640625" style="305" bestFit="1" customWidth="1"/>
    <col min="17" max="17" width="18" customWidth="1"/>
    <col min="18" max="18" width="9.6640625" customWidth="1"/>
    <col min="19" max="19" width="15.6640625" customWidth="1"/>
    <col min="20" max="20" width="15.33203125" customWidth="1"/>
    <col min="21" max="21" width="15.6640625" customWidth="1"/>
    <col min="22" max="22" width="12" customWidth="1"/>
    <col min="23" max="23" width="18" customWidth="1"/>
    <col min="24" max="24" width="10" style="146" bestFit="1" customWidth="1"/>
  </cols>
  <sheetData>
    <row r="1" spans="1:24" s="125" customFormat="1" x14ac:dyDescent="0.2">
      <c r="A1" s="451" t="s">
        <v>1073</v>
      </c>
      <c r="B1" s="451"/>
      <c r="C1" s="451"/>
      <c r="D1" s="451"/>
      <c r="E1" s="451"/>
      <c r="F1" s="451"/>
      <c r="G1" s="451"/>
      <c r="H1" s="451"/>
      <c r="I1" s="451"/>
      <c r="J1" s="451"/>
      <c r="K1" s="451"/>
      <c r="L1" s="451"/>
      <c r="M1" s="451"/>
      <c r="N1" s="451"/>
      <c r="O1" s="451"/>
      <c r="P1" s="451"/>
    </row>
    <row r="2" spans="1:24" x14ac:dyDescent="0.2">
      <c r="A2" s="131"/>
      <c r="B2" s="131"/>
      <c r="C2" s="454" t="s">
        <v>1066</v>
      </c>
      <c r="D2" s="452" t="s">
        <v>1067</v>
      </c>
      <c r="E2" s="452"/>
      <c r="F2" s="452"/>
      <c r="G2" s="452"/>
      <c r="H2" s="452"/>
      <c r="I2" s="452"/>
      <c r="J2" s="453" t="s">
        <v>1074</v>
      </c>
      <c r="K2" s="453"/>
      <c r="L2" s="453"/>
      <c r="M2" s="453"/>
      <c r="N2" s="453"/>
      <c r="O2" s="453"/>
      <c r="P2" s="301"/>
    </row>
    <row r="3" spans="1:24" s="217" customFormat="1" x14ac:dyDescent="0.15">
      <c r="A3" s="218" t="s">
        <v>705</v>
      </c>
      <c r="B3" s="218" t="s">
        <v>1060</v>
      </c>
      <c r="C3" s="455"/>
      <c r="D3" s="456" t="s">
        <v>1068</v>
      </c>
      <c r="E3" s="457"/>
      <c r="F3" s="456" t="s">
        <v>1069</v>
      </c>
      <c r="G3" s="457"/>
      <c r="H3" s="458" t="s">
        <v>1076</v>
      </c>
      <c r="I3" s="459"/>
      <c r="J3" s="456" t="s">
        <v>1070</v>
      </c>
      <c r="K3" s="457"/>
      <c r="L3" s="456" t="s">
        <v>1071</v>
      </c>
      <c r="M3" s="457"/>
      <c r="N3" s="458" t="s">
        <v>1075</v>
      </c>
      <c r="O3" s="459"/>
      <c r="P3" s="302" t="s">
        <v>1059</v>
      </c>
    </row>
    <row r="4" spans="1:24" ht="140" x14ac:dyDescent="0.2">
      <c r="A4" s="394" t="s">
        <v>696</v>
      </c>
      <c r="B4" s="382" t="s">
        <v>1091</v>
      </c>
      <c r="C4" s="134" t="s">
        <v>1091</v>
      </c>
      <c r="D4" s="296" t="s">
        <v>506</v>
      </c>
      <c r="E4" s="297" t="s">
        <v>379</v>
      </c>
      <c r="F4" s="296" t="s">
        <v>507</v>
      </c>
      <c r="G4" s="297" t="s">
        <v>1101</v>
      </c>
      <c r="H4" s="300" t="s">
        <v>511</v>
      </c>
      <c r="I4" s="379">
        <f t="shared" ref="I4:I12" si="0">ROUND((LEFT(E4,1)+LEFT(G4,1))/2,1)</f>
        <v>5</v>
      </c>
      <c r="J4" s="298" t="s">
        <v>284</v>
      </c>
      <c r="K4" s="296" t="s">
        <v>282</v>
      </c>
      <c r="L4" s="299" t="s">
        <v>512</v>
      </c>
      <c r="M4" s="296" t="s">
        <v>281</v>
      </c>
      <c r="N4" s="300" t="s">
        <v>514</v>
      </c>
      <c r="O4" s="378">
        <f t="shared" ref="O4:O12" si="1">IF(M4&gt;0,ROUND((LEFT(K4,1)+LEFT(M4,1))/2,1),)</f>
        <v>4</v>
      </c>
      <c r="P4" s="303">
        <f t="shared" ref="P4:P12" si="2">IF(O4&gt;0,ROUND(((I4/2)+(O4/2)),1),"")</f>
        <v>4.5</v>
      </c>
    </row>
    <row r="5" spans="1:24" ht="126" x14ac:dyDescent="0.2">
      <c r="A5" s="394" t="s">
        <v>697</v>
      </c>
      <c r="B5" s="382" t="s">
        <v>478</v>
      </c>
      <c r="C5" s="134" t="s">
        <v>876</v>
      </c>
      <c r="D5" s="296" t="s">
        <v>536</v>
      </c>
      <c r="E5" s="297" t="s">
        <v>376</v>
      </c>
      <c r="F5" s="296" t="s">
        <v>537</v>
      </c>
      <c r="G5" s="297" t="s">
        <v>1100</v>
      </c>
      <c r="H5" s="300" t="s">
        <v>539</v>
      </c>
      <c r="I5" s="379">
        <f t="shared" si="0"/>
        <v>4</v>
      </c>
      <c r="J5" s="298" t="s">
        <v>540</v>
      </c>
      <c r="K5" s="296" t="s">
        <v>282</v>
      </c>
      <c r="L5" s="299" t="s">
        <v>774</v>
      </c>
      <c r="M5" s="296" t="s">
        <v>912</v>
      </c>
      <c r="N5" s="300" t="s">
        <v>775</v>
      </c>
      <c r="O5" s="378">
        <f t="shared" si="1"/>
        <v>3.5</v>
      </c>
      <c r="P5" s="303">
        <f t="shared" si="2"/>
        <v>3.8</v>
      </c>
    </row>
    <row r="6" spans="1:24" ht="140" x14ac:dyDescent="0.2">
      <c r="A6" s="394" t="s">
        <v>698</v>
      </c>
      <c r="B6" s="382" t="s">
        <v>481</v>
      </c>
      <c r="C6" s="134" t="s">
        <v>1088</v>
      </c>
      <c r="D6" s="296" t="s">
        <v>515</v>
      </c>
      <c r="E6" s="297" t="s">
        <v>1096</v>
      </c>
      <c r="F6" s="296" t="s">
        <v>516</v>
      </c>
      <c r="G6" s="297" t="s">
        <v>1100</v>
      </c>
      <c r="H6" s="300" t="s">
        <v>283</v>
      </c>
      <c r="I6" s="379">
        <f t="shared" si="0"/>
        <v>3.5</v>
      </c>
      <c r="J6" s="298" t="s">
        <v>517</v>
      </c>
      <c r="K6" s="296" t="s">
        <v>917</v>
      </c>
      <c r="L6" s="299" t="s">
        <v>486</v>
      </c>
      <c r="M6" s="296" t="s">
        <v>912</v>
      </c>
      <c r="N6" s="300" t="s">
        <v>518</v>
      </c>
      <c r="O6" s="378">
        <f t="shared" si="1"/>
        <v>3</v>
      </c>
      <c r="P6" s="303">
        <f t="shared" si="2"/>
        <v>3.3</v>
      </c>
    </row>
    <row r="7" spans="1:24" ht="154" x14ac:dyDescent="0.2">
      <c r="A7" s="394" t="s">
        <v>699</v>
      </c>
      <c r="B7" s="382" t="s">
        <v>826</v>
      </c>
      <c r="C7" s="134" t="s">
        <v>1090</v>
      </c>
      <c r="D7" s="296" t="s">
        <v>488</v>
      </c>
      <c r="E7" s="297" t="s">
        <v>1096</v>
      </c>
      <c r="F7" s="296" t="s">
        <v>489</v>
      </c>
      <c r="G7" s="297" t="s">
        <v>1101</v>
      </c>
      <c r="H7" s="300" t="s">
        <v>490</v>
      </c>
      <c r="I7" s="379">
        <f t="shared" si="0"/>
        <v>4</v>
      </c>
      <c r="J7" s="298" t="s">
        <v>491</v>
      </c>
      <c r="K7" s="296" t="s">
        <v>916</v>
      </c>
      <c r="L7" s="299" t="s">
        <v>492</v>
      </c>
      <c r="M7" s="296" t="s">
        <v>912</v>
      </c>
      <c r="N7" s="300" t="s">
        <v>487</v>
      </c>
      <c r="O7" s="378">
        <f t="shared" si="1"/>
        <v>2.5</v>
      </c>
      <c r="P7" s="303">
        <f t="shared" si="2"/>
        <v>3.3</v>
      </c>
    </row>
    <row r="8" spans="1:24" ht="196" x14ac:dyDescent="0.2">
      <c r="A8" s="394" t="s">
        <v>700</v>
      </c>
      <c r="B8" s="382" t="s">
        <v>820</v>
      </c>
      <c r="C8" s="134" t="s">
        <v>1393</v>
      </c>
      <c r="D8" s="296" t="s">
        <v>908</v>
      </c>
      <c r="E8" s="297" t="s">
        <v>377</v>
      </c>
      <c r="F8" s="296" t="s">
        <v>526</v>
      </c>
      <c r="G8" s="297" t="s">
        <v>1099</v>
      </c>
      <c r="H8" s="300" t="s">
        <v>529</v>
      </c>
      <c r="I8" s="379">
        <f t="shared" si="0"/>
        <v>2.5</v>
      </c>
      <c r="J8" s="298" t="s">
        <v>533</v>
      </c>
      <c r="K8" s="296" t="s">
        <v>282</v>
      </c>
      <c r="L8" s="299" t="s">
        <v>534</v>
      </c>
      <c r="M8" s="296" t="s">
        <v>912</v>
      </c>
      <c r="N8" s="300" t="s">
        <v>535</v>
      </c>
      <c r="O8" s="378">
        <f t="shared" si="1"/>
        <v>3.5</v>
      </c>
      <c r="P8" s="303">
        <f t="shared" si="2"/>
        <v>3</v>
      </c>
    </row>
    <row r="9" spans="1:24" ht="154" x14ac:dyDescent="0.2">
      <c r="A9" s="394" t="s">
        <v>701</v>
      </c>
      <c r="B9" s="382" t="s">
        <v>824</v>
      </c>
      <c r="C9" s="134" t="s">
        <v>1090</v>
      </c>
      <c r="D9" s="296" t="s">
        <v>505</v>
      </c>
      <c r="E9" s="297" t="s">
        <v>377</v>
      </c>
      <c r="F9" s="296" t="s">
        <v>508</v>
      </c>
      <c r="G9" s="297" t="s">
        <v>1100</v>
      </c>
      <c r="H9" s="300" t="s">
        <v>510</v>
      </c>
      <c r="I9" s="379">
        <f t="shared" si="0"/>
        <v>3</v>
      </c>
      <c r="J9" s="298" t="s">
        <v>509</v>
      </c>
      <c r="K9" s="296" t="s">
        <v>917</v>
      </c>
      <c r="L9" s="299" t="s">
        <v>486</v>
      </c>
      <c r="M9" s="296" t="s">
        <v>912</v>
      </c>
      <c r="N9" s="300" t="s">
        <v>513</v>
      </c>
      <c r="O9" s="378">
        <f t="shared" si="1"/>
        <v>3</v>
      </c>
      <c r="P9" s="303">
        <f t="shared" si="2"/>
        <v>3</v>
      </c>
    </row>
    <row r="10" spans="1:24" ht="126" x14ac:dyDescent="0.2">
      <c r="A10" s="394" t="s">
        <v>702</v>
      </c>
      <c r="B10" s="382" t="s">
        <v>825</v>
      </c>
      <c r="C10" s="134" t="s">
        <v>1090</v>
      </c>
      <c r="D10" s="296" t="s">
        <v>482</v>
      </c>
      <c r="E10" s="297" t="s">
        <v>1096</v>
      </c>
      <c r="F10" s="296" t="s">
        <v>483</v>
      </c>
      <c r="G10" s="297" t="s">
        <v>1099</v>
      </c>
      <c r="H10" s="300" t="s">
        <v>484</v>
      </c>
      <c r="I10" s="379">
        <f t="shared" si="0"/>
        <v>3</v>
      </c>
      <c r="J10" s="298" t="s">
        <v>485</v>
      </c>
      <c r="K10" s="296" t="s">
        <v>917</v>
      </c>
      <c r="L10" s="299" t="s">
        <v>486</v>
      </c>
      <c r="M10" s="296" t="s">
        <v>912</v>
      </c>
      <c r="N10" s="300" t="s">
        <v>487</v>
      </c>
      <c r="O10" s="378">
        <f t="shared" si="1"/>
        <v>3</v>
      </c>
      <c r="P10" s="303">
        <f t="shared" si="2"/>
        <v>3</v>
      </c>
    </row>
    <row r="11" spans="1:24" ht="196" x14ac:dyDescent="0.2">
      <c r="A11" s="394" t="s">
        <v>703</v>
      </c>
      <c r="B11" s="382" t="s">
        <v>822</v>
      </c>
      <c r="C11" s="134" t="s">
        <v>479</v>
      </c>
      <c r="D11" s="296" t="s">
        <v>525</v>
      </c>
      <c r="E11" s="297" t="s">
        <v>377</v>
      </c>
      <c r="F11" s="296" t="s">
        <v>527</v>
      </c>
      <c r="G11" s="297" t="s">
        <v>1099</v>
      </c>
      <c r="H11" s="300" t="s">
        <v>528</v>
      </c>
      <c r="I11" s="379">
        <f t="shared" si="0"/>
        <v>2.5</v>
      </c>
      <c r="J11" s="298" t="s">
        <v>530</v>
      </c>
      <c r="K11" s="296" t="s">
        <v>916</v>
      </c>
      <c r="L11" s="299" t="s">
        <v>531</v>
      </c>
      <c r="M11" s="296" t="s">
        <v>281</v>
      </c>
      <c r="N11" s="300" t="s">
        <v>532</v>
      </c>
      <c r="O11" s="378">
        <f t="shared" si="1"/>
        <v>3</v>
      </c>
      <c r="P11" s="303">
        <f t="shared" si="2"/>
        <v>2.8</v>
      </c>
    </row>
    <row r="12" spans="1:24" ht="154" x14ac:dyDescent="0.2">
      <c r="A12" s="394" t="s">
        <v>704</v>
      </c>
      <c r="B12" s="382" t="s">
        <v>480</v>
      </c>
      <c r="C12" s="134" t="s">
        <v>1088</v>
      </c>
      <c r="D12" s="296" t="s">
        <v>519</v>
      </c>
      <c r="E12" s="297" t="s">
        <v>377</v>
      </c>
      <c r="F12" s="296" t="s">
        <v>520</v>
      </c>
      <c r="G12" s="297" t="s">
        <v>504</v>
      </c>
      <c r="H12" s="300" t="s">
        <v>521</v>
      </c>
      <c r="I12" s="379">
        <f t="shared" si="0"/>
        <v>2</v>
      </c>
      <c r="J12" s="298" t="s">
        <v>523</v>
      </c>
      <c r="K12" s="296" t="s">
        <v>917</v>
      </c>
      <c r="L12" s="299" t="s">
        <v>524</v>
      </c>
      <c r="M12" s="296" t="s">
        <v>912</v>
      </c>
      <c r="N12" s="300" t="s">
        <v>522</v>
      </c>
      <c r="O12" s="378">
        <f t="shared" si="1"/>
        <v>3</v>
      </c>
      <c r="P12" s="303">
        <f t="shared" si="2"/>
        <v>2.5</v>
      </c>
    </row>
    <row r="13" spans="1:24" s="11" customFormat="1" x14ac:dyDescent="0.2">
      <c r="E13" s="148"/>
      <c r="G13" s="148"/>
      <c r="I13" s="147"/>
      <c r="K13" s="147"/>
      <c r="M13" s="147"/>
      <c r="O13" s="147"/>
      <c r="P13" s="304"/>
      <c r="X13" s="149"/>
    </row>
  </sheetData>
  <mergeCells count="10">
    <mergeCell ref="A1:P1"/>
    <mergeCell ref="D2:I2"/>
    <mergeCell ref="J2:O2"/>
    <mergeCell ref="C2:C3"/>
    <mergeCell ref="L3:M3"/>
    <mergeCell ref="J3:K3"/>
    <mergeCell ref="D3:E3"/>
    <mergeCell ref="F3:G3"/>
    <mergeCell ref="H3:I3"/>
    <mergeCell ref="N3:O3"/>
  </mergeCells>
  <phoneticPr fontId="5" type="noConversion"/>
  <conditionalFormatting sqref="I4:I12 O4:P12">
    <cfRule type="cellIs" dxfId="13" priority="1" stopIfTrue="1" operator="greaterThan">
      <formula>3.5</formula>
    </cfRule>
    <cfRule type="cellIs" dxfId="12" priority="2" stopIfTrue="1" operator="lessThan">
      <formula>2.5</formula>
    </cfRule>
  </conditionalFormatting>
  <dataValidations count="4">
    <dataValidation type="list" allowBlank="1" showInputMessage="1" showErrorMessage="1" sqref="M4:M12">
      <formula1>confidence</formula1>
    </dataValidation>
    <dataValidation type="list" allowBlank="1" showInputMessage="1" showErrorMessage="1" sqref="K4:K12">
      <formula1>Desire</formula1>
    </dataValidation>
    <dataValidation type="list" allowBlank="1" showInputMessage="1" showErrorMessage="1" sqref="E4:E12">
      <formula1>Resources</formula1>
    </dataValidation>
    <dataValidation type="list" allowBlank="1" showInputMessage="1" showErrorMessage="1" sqref="G4:G12">
      <formula1>Knowledge</formula1>
    </dataValidation>
  </dataValidations>
  <pageMargins left="0.39370078740157483" right="0.39370078740157483" top="0.39370078740157483" bottom="0.39370078740157483" header="0.51181102362204722" footer="0.51181102362204722"/>
  <pageSetup paperSize="8" scale="53" fitToWidth="2" orientation="landscape"/>
  <headerFooter alignWithMargins="0"/>
  <rowBreaks count="1" manualBreakCount="1">
    <brk id="12" max="16383" man="1"/>
  </rowBreaks>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N20"/>
  <sheetViews>
    <sheetView zoomScale="125" workbookViewId="0">
      <pane xSplit="1" ySplit="3" topLeftCell="D8" activePane="bottomRight" state="frozen"/>
      <selection activeCell="I4" sqref="I4:I19"/>
      <selection pane="topRight" activeCell="I4" sqref="I4:I19"/>
      <selection pane="bottomLeft" activeCell="I4" sqref="I4:I19"/>
      <selection pane="bottomRight" activeCell="I4" sqref="I4:I19"/>
    </sheetView>
  </sheetViews>
  <sheetFormatPr baseColWidth="10" defaultColWidth="20" defaultRowHeight="13" x14ac:dyDescent="0.15"/>
  <cols>
    <col min="1" max="4" width="20" customWidth="1"/>
    <col min="5" max="5" width="17.6640625" customWidth="1"/>
    <col min="6" max="6" width="20" customWidth="1"/>
    <col min="7" max="7" width="14.5" style="116" customWidth="1"/>
    <col min="8" max="8" width="8.83203125" customWidth="1"/>
    <col min="9" max="9" width="20" customWidth="1"/>
    <col min="10" max="10" width="20" style="377" customWidth="1"/>
    <col min="11" max="13" width="15" customWidth="1"/>
    <col min="14" max="14" width="8.83203125" customWidth="1"/>
  </cols>
  <sheetData>
    <row r="1" spans="1:14" ht="19" thickBot="1" x14ac:dyDescent="0.25">
      <c r="A1" s="460" t="s">
        <v>1130</v>
      </c>
      <c r="B1" s="461"/>
      <c r="C1" s="461"/>
      <c r="D1" s="461"/>
      <c r="E1" s="461"/>
      <c r="F1" s="461"/>
      <c r="G1" s="461"/>
      <c r="H1" s="461"/>
      <c r="I1" s="461"/>
      <c r="J1" s="461"/>
      <c r="K1" s="461"/>
      <c r="L1" s="461"/>
      <c r="M1" s="461"/>
      <c r="N1" s="462"/>
    </row>
    <row r="2" spans="1:14" ht="14" x14ac:dyDescent="0.15">
      <c r="A2" s="454" t="s">
        <v>1094</v>
      </c>
      <c r="B2" s="131"/>
      <c r="C2" s="452"/>
      <c r="D2" s="452"/>
      <c r="E2" s="452"/>
      <c r="F2" s="452"/>
      <c r="G2" s="452"/>
      <c r="H2" s="126"/>
      <c r="I2" s="454" t="s">
        <v>1140</v>
      </c>
      <c r="J2" s="376"/>
      <c r="K2" s="452"/>
      <c r="L2" s="452"/>
      <c r="M2" s="452"/>
      <c r="N2" s="452"/>
    </row>
    <row r="3" spans="1:14" ht="45" x14ac:dyDescent="0.15">
      <c r="A3" s="455"/>
      <c r="B3" s="129" t="s">
        <v>706</v>
      </c>
      <c r="C3" s="374" t="s">
        <v>973</v>
      </c>
      <c r="D3" s="374" t="s">
        <v>1072</v>
      </c>
      <c r="E3" s="374" t="s">
        <v>1077</v>
      </c>
      <c r="F3" s="463" t="s">
        <v>1078</v>
      </c>
      <c r="G3" s="464"/>
      <c r="H3" s="127"/>
      <c r="I3" s="455"/>
      <c r="J3" s="375" t="s">
        <v>677</v>
      </c>
      <c r="K3" s="130" t="s">
        <v>1080</v>
      </c>
      <c r="L3" s="130" t="s">
        <v>1081</v>
      </c>
      <c r="M3" s="130" t="s">
        <v>1082</v>
      </c>
      <c r="N3" s="130" t="s">
        <v>1083</v>
      </c>
    </row>
    <row r="4" spans="1:14" ht="90" x14ac:dyDescent="0.15">
      <c r="A4" s="133" t="s">
        <v>675</v>
      </c>
      <c r="B4" s="132" t="s">
        <v>1092</v>
      </c>
      <c r="C4" s="132" t="s">
        <v>1117</v>
      </c>
      <c r="D4" s="132" t="s">
        <v>1120</v>
      </c>
      <c r="E4" s="132" t="s">
        <v>373</v>
      </c>
      <c r="F4" s="150" t="s">
        <v>717</v>
      </c>
      <c r="G4" s="378">
        <f t="shared" ref="G4:G20" si="0">ROUND((LEFT(C4,1)+LEFT(D4,1)+LEFT(E4,1))/3,1)</f>
        <v>4.3</v>
      </c>
      <c r="H4" s="128"/>
      <c r="I4" s="380" t="s">
        <v>360</v>
      </c>
      <c r="J4" s="132" t="s">
        <v>719</v>
      </c>
      <c r="K4" s="135" t="s">
        <v>1302</v>
      </c>
      <c r="L4" s="135" t="s">
        <v>1126</v>
      </c>
      <c r="M4" s="135" t="s">
        <v>315</v>
      </c>
      <c r="N4" s="378">
        <f t="shared" ref="N4:N19" si="1">ROUND((LEFT(K4,1)+LEFT(L4,1)+LEFT(M4,1))/3,1)</f>
        <v>4.7</v>
      </c>
    </row>
    <row r="5" spans="1:14" ht="135" x14ac:dyDescent="0.15">
      <c r="A5" s="133" t="s">
        <v>1396</v>
      </c>
      <c r="B5" s="132" t="s">
        <v>1093</v>
      </c>
      <c r="C5" s="132" t="s">
        <v>375</v>
      </c>
      <c r="D5" s="132" t="s">
        <v>1120</v>
      </c>
      <c r="E5" s="132" t="s">
        <v>372</v>
      </c>
      <c r="F5" s="150" t="s">
        <v>679</v>
      </c>
      <c r="G5" s="378">
        <f t="shared" si="0"/>
        <v>3.7</v>
      </c>
      <c r="H5" s="128"/>
      <c r="I5" s="380" t="s">
        <v>689</v>
      </c>
      <c r="J5" s="132" t="s">
        <v>726</v>
      </c>
      <c r="K5" s="135" t="s">
        <v>1302</v>
      </c>
      <c r="L5" s="135" t="s">
        <v>1126</v>
      </c>
      <c r="M5" s="135" t="s">
        <v>315</v>
      </c>
      <c r="N5" s="378">
        <f t="shared" si="1"/>
        <v>4.7</v>
      </c>
    </row>
    <row r="6" spans="1:14" ht="75" x14ac:dyDescent="0.15">
      <c r="A6" s="133" t="s">
        <v>1395</v>
      </c>
      <c r="B6" s="132" t="s">
        <v>986</v>
      </c>
      <c r="C6" s="132" t="s">
        <v>1118</v>
      </c>
      <c r="D6" s="132" t="s">
        <v>1120</v>
      </c>
      <c r="E6" s="132" t="s">
        <v>373</v>
      </c>
      <c r="F6" s="150" t="s">
        <v>710</v>
      </c>
      <c r="G6" s="378">
        <f t="shared" si="0"/>
        <v>3.7</v>
      </c>
      <c r="H6" s="128"/>
      <c r="I6" s="380" t="s">
        <v>1297</v>
      </c>
      <c r="J6" s="132" t="s">
        <v>721</v>
      </c>
      <c r="K6" s="135" t="s">
        <v>1302</v>
      </c>
      <c r="L6" s="135" t="s">
        <v>1126</v>
      </c>
      <c r="M6" s="135" t="s">
        <v>1124</v>
      </c>
      <c r="N6" s="378">
        <f t="shared" si="1"/>
        <v>4.3</v>
      </c>
    </row>
    <row r="7" spans="1:14" ht="60" x14ac:dyDescent="0.15">
      <c r="A7" s="133" t="s">
        <v>1394</v>
      </c>
      <c r="B7" s="132" t="s">
        <v>1092</v>
      </c>
      <c r="C7" s="132" t="s">
        <v>1118</v>
      </c>
      <c r="D7" s="132" t="s">
        <v>1120</v>
      </c>
      <c r="E7" s="132" t="s">
        <v>373</v>
      </c>
      <c r="F7" s="150" t="s">
        <v>711</v>
      </c>
      <c r="G7" s="378">
        <f t="shared" si="0"/>
        <v>3.7</v>
      </c>
      <c r="H7" s="128"/>
      <c r="I7" s="380" t="s">
        <v>684</v>
      </c>
      <c r="J7" s="132" t="s">
        <v>685</v>
      </c>
      <c r="K7" s="135" t="s">
        <v>1301</v>
      </c>
      <c r="L7" s="135" t="s">
        <v>1129</v>
      </c>
      <c r="M7" s="135" t="s">
        <v>1123</v>
      </c>
      <c r="N7" s="378">
        <f t="shared" si="1"/>
        <v>4.3</v>
      </c>
    </row>
    <row r="8" spans="1:14" ht="210" x14ac:dyDescent="0.15">
      <c r="A8" s="133" t="s">
        <v>682</v>
      </c>
      <c r="B8" s="132" t="s">
        <v>986</v>
      </c>
      <c r="C8" s="132" t="s">
        <v>1118</v>
      </c>
      <c r="D8" s="132" t="s">
        <v>369</v>
      </c>
      <c r="E8" s="132" t="s">
        <v>374</v>
      </c>
      <c r="F8" s="150" t="s">
        <v>716</v>
      </c>
      <c r="G8" s="378">
        <f t="shared" si="0"/>
        <v>3.7</v>
      </c>
      <c r="H8" s="128"/>
      <c r="I8" s="380" t="s">
        <v>1404</v>
      </c>
      <c r="J8" s="132" t="s">
        <v>723</v>
      </c>
      <c r="K8" s="135" t="s">
        <v>1301</v>
      </c>
      <c r="L8" s="135" t="s">
        <v>1129</v>
      </c>
      <c r="M8" s="135" t="s">
        <v>1123</v>
      </c>
      <c r="N8" s="378">
        <f t="shared" si="1"/>
        <v>4.3</v>
      </c>
    </row>
    <row r="9" spans="1:14" ht="105" x14ac:dyDescent="0.15">
      <c r="A9" s="133" t="s">
        <v>1315</v>
      </c>
      <c r="B9" s="132" t="s">
        <v>986</v>
      </c>
      <c r="C9" s="132" t="s">
        <v>1118</v>
      </c>
      <c r="D9" s="132" t="s">
        <v>369</v>
      </c>
      <c r="E9" s="132" t="s">
        <v>374</v>
      </c>
      <c r="F9" s="150" t="s">
        <v>713</v>
      </c>
      <c r="G9" s="378">
        <f t="shared" si="0"/>
        <v>3.7</v>
      </c>
      <c r="H9" s="128"/>
      <c r="I9" s="380" t="s">
        <v>676</v>
      </c>
      <c r="J9" s="132" t="s">
        <v>725</v>
      </c>
      <c r="K9" s="135" t="s">
        <v>1302</v>
      </c>
      <c r="L9" s="135" t="s">
        <v>1129</v>
      </c>
      <c r="M9" s="135" t="s">
        <v>315</v>
      </c>
      <c r="N9" s="378">
        <f t="shared" si="1"/>
        <v>4.3</v>
      </c>
    </row>
    <row r="10" spans="1:14" ht="165" x14ac:dyDescent="0.15">
      <c r="A10" s="133" t="s">
        <v>1131</v>
      </c>
      <c r="B10" s="132" t="s">
        <v>986</v>
      </c>
      <c r="C10" s="132" t="s">
        <v>1118</v>
      </c>
      <c r="D10" s="132" t="s">
        <v>369</v>
      </c>
      <c r="E10" s="132" t="s">
        <v>374</v>
      </c>
      <c r="F10" s="150" t="s">
        <v>715</v>
      </c>
      <c r="G10" s="378">
        <f t="shared" si="0"/>
        <v>3.7</v>
      </c>
      <c r="H10" s="128"/>
      <c r="I10" s="380" t="s">
        <v>1063</v>
      </c>
      <c r="J10" s="132" t="s">
        <v>722</v>
      </c>
      <c r="K10" s="135" t="s">
        <v>1301</v>
      </c>
      <c r="L10" s="135" t="s">
        <v>1129</v>
      </c>
      <c r="M10" s="135" t="s">
        <v>315</v>
      </c>
      <c r="N10" s="378">
        <f t="shared" si="1"/>
        <v>4</v>
      </c>
    </row>
    <row r="11" spans="1:14" ht="165" x14ac:dyDescent="0.15">
      <c r="A11" s="133" t="s">
        <v>1397</v>
      </c>
      <c r="B11" s="132" t="s">
        <v>1092</v>
      </c>
      <c r="C11" s="132" t="s">
        <v>1117</v>
      </c>
      <c r="D11" s="132" t="s">
        <v>369</v>
      </c>
      <c r="E11" s="132" t="s">
        <v>372</v>
      </c>
      <c r="F11" s="150" t="s">
        <v>718</v>
      </c>
      <c r="G11" s="378">
        <f t="shared" si="0"/>
        <v>3.7</v>
      </c>
      <c r="H11" s="128"/>
      <c r="I11" s="380" t="s">
        <v>442</v>
      </c>
      <c r="J11" s="132" t="s">
        <v>678</v>
      </c>
      <c r="K11" s="135" t="s">
        <v>1301</v>
      </c>
      <c r="L11" s="135" t="s">
        <v>1129</v>
      </c>
      <c r="M11" s="135" t="s">
        <v>315</v>
      </c>
      <c r="N11" s="378">
        <f t="shared" si="1"/>
        <v>4</v>
      </c>
    </row>
    <row r="12" spans="1:14" ht="60" x14ac:dyDescent="0.15">
      <c r="A12" s="133" t="s">
        <v>1398</v>
      </c>
      <c r="B12" s="132" t="s">
        <v>1093</v>
      </c>
      <c r="C12" s="132" t="s">
        <v>1118</v>
      </c>
      <c r="D12" s="132" t="s">
        <v>369</v>
      </c>
      <c r="E12" s="132" t="s">
        <v>373</v>
      </c>
      <c r="F12" s="150" t="s">
        <v>718</v>
      </c>
      <c r="G12" s="378">
        <f t="shared" si="0"/>
        <v>3.3</v>
      </c>
      <c r="H12" s="128"/>
      <c r="I12" s="380" t="s">
        <v>1296</v>
      </c>
      <c r="J12" s="132" t="s">
        <v>729</v>
      </c>
      <c r="K12" s="135" t="s">
        <v>1301</v>
      </c>
      <c r="L12" s="135" t="s">
        <v>1126</v>
      </c>
      <c r="M12" s="135" t="s">
        <v>1124</v>
      </c>
      <c r="N12" s="378">
        <f t="shared" si="1"/>
        <v>4</v>
      </c>
    </row>
    <row r="13" spans="1:14" ht="75" x14ac:dyDescent="0.15">
      <c r="A13" s="133" t="s">
        <v>1399</v>
      </c>
      <c r="B13" s="132" t="s">
        <v>1092</v>
      </c>
      <c r="C13" s="132" t="s">
        <v>1118</v>
      </c>
      <c r="D13" s="132" t="s">
        <v>369</v>
      </c>
      <c r="E13" s="132" t="s">
        <v>372</v>
      </c>
      <c r="F13" s="150" t="s">
        <v>707</v>
      </c>
      <c r="G13" s="378">
        <f t="shared" si="0"/>
        <v>3</v>
      </c>
      <c r="H13" s="128"/>
      <c r="I13" s="380" t="s">
        <v>1405</v>
      </c>
      <c r="J13" s="132" t="s">
        <v>731</v>
      </c>
      <c r="K13" s="135" t="s">
        <v>1302</v>
      </c>
      <c r="L13" s="135" t="s">
        <v>1128</v>
      </c>
      <c r="M13" s="135" t="s">
        <v>1123</v>
      </c>
      <c r="N13" s="378">
        <f t="shared" si="1"/>
        <v>4</v>
      </c>
    </row>
    <row r="14" spans="1:14" ht="105" x14ac:dyDescent="0.15">
      <c r="A14" s="133" t="s">
        <v>1400</v>
      </c>
      <c r="B14" s="132" t="s">
        <v>997</v>
      </c>
      <c r="C14" s="132" t="s">
        <v>1117</v>
      </c>
      <c r="D14" s="132" t="s">
        <v>1121</v>
      </c>
      <c r="E14" s="132" t="s">
        <v>371</v>
      </c>
      <c r="F14" s="150" t="s">
        <v>709</v>
      </c>
      <c r="G14" s="378">
        <f t="shared" si="0"/>
        <v>3</v>
      </c>
      <c r="H14" s="128"/>
      <c r="I14" s="380" t="s">
        <v>1406</v>
      </c>
      <c r="J14" s="132" t="s">
        <v>724</v>
      </c>
      <c r="K14" s="135" t="s">
        <v>1302</v>
      </c>
      <c r="L14" s="135" t="s">
        <v>1128</v>
      </c>
      <c r="M14" s="135" t="s">
        <v>315</v>
      </c>
      <c r="N14" s="378">
        <f t="shared" si="1"/>
        <v>3.7</v>
      </c>
    </row>
    <row r="15" spans="1:14" ht="180" x14ac:dyDescent="0.15">
      <c r="A15" s="133" t="s">
        <v>1401</v>
      </c>
      <c r="B15" s="132" t="s">
        <v>1093</v>
      </c>
      <c r="C15" s="132" t="s">
        <v>375</v>
      </c>
      <c r="D15" s="132" t="s">
        <v>1122</v>
      </c>
      <c r="E15" s="132" t="s">
        <v>372</v>
      </c>
      <c r="F15" s="150" t="s">
        <v>708</v>
      </c>
      <c r="G15" s="378">
        <f t="shared" si="0"/>
        <v>2.7</v>
      </c>
      <c r="H15" s="128"/>
      <c r="I15" s="380" t="s">
        <v>1062</v>
      </c>
      <c r="J15" s="132" t="s">
        <v>728</v>
      </c>
      <c r="K15" s="135" t="s">
        <v>1300</v>
      </c>
      <c r="L15" s="135" t="s">
        <v>313</v>
      </c>
      <c r="M15" s="135" t="s">
        <v>1124</v>
      </c>
      <c r="N15" s="378">
        <f t="shared" si="1"/>
        <v>3</v>
      </c>
    </row>
    <row r="16" spans="1:14" ht="75" x14ac:dyDescent="0.15">
      <c r="A16" s="133" t="s">
        <v>1133</v>
      </c>
      <c r="B16" s="132" t="s">
        <v>997</v>
      </c>
      <c r="C16" s="132" t="s">
        <v>1118</v>
      </c>
      <c r="D16" s="132" t="s">
        <v>1121</v>
      </c>
      <c r="E16" s="132" t="s">
        <v>372</v>
      </c>
      <c r="F16" s="150" t="s">
        <v>712</v>
      </c>
      <c r="G16" s="378">
        <f t="shared" si="0"/>
        <v>2.7</v>
      </c>
      <c r="H16" s="128"/>
      <c r="I16" s="380" t="s">
        <v>683</v>
      </c>
      <c r="J16" s="132" t="s">
        <v>720</v>
      </c>
      <c r="K16" s="135" t="s">
        <v>1300</v>
      </c>
      <c r="L16" s="135" t="s">
        <v>313</v>
      </c>
      <c r="M16" s="135" t="s">
        <v>314</v>
      </c>
      <c r="N16" s="378">
        <f t="shared" si="1"/>
        <v>2.7</v>
      </c>
    </row>
    <row r="17" spans="1:14" ht="120" x14ac:dyDescent="0.15">
      <c r="A17" s="133" t="s">
        <v>1139</v>
      </c>
      <c r="B17" s="132" t="s">
        <v>1093</v>
      </c>
      <c r="C17" s="132" t="s">
        <v>375</v>
      </c>
      <c r="D17" s="132" t="s">
        <v>1122</v>
      </c>
      <c r="E17" s="132" t="s">
        <v>372</v>
      </c>
      <c r="F17" s="150" t="s">
        <v>681</v>
      </c>
      <c r="G17" s="378">
        <f t="shared" si="0"/>
        <v>2.7</v>
      </c>
      <c r="H17" s="128"/>
      <c r="I17" s="380" t="s">
        <v>1061</v>
      </c>
      <c r="J17" s="132" t="s">
        <v>727</v>
      </c>
      <c r="K17" s="135" t="s">
        <v>1299</v>
      </c>
      <c r="L17" s="135" t="s">
        <v>313</v>
      </c>
      <c r="M17" s="135" t="s">
        <v>1124</v>
      </c>
      <c r="N17" s="378">
        <f t="shared" si="1"/>
        <v>2.7</v>
      </c>
    </row>
    <row r="18" spans="1:14" ht="75" x14ac:dyDescent="0.15">
      <c r="A18" s="133" t="s">
        <v>1132</v>
      </c>
      <c r="B18" s="132" t="s">
        <v>997</v>
      </c>
      <c r="C18" s="132" t="s">
        <v>375</v>
      </c>
      <c r="D18" s="132" t="s">
        <v>1122</v>
      </c>
      <c r="E18" s="132" t="s">
        <v>372</v>
      </c>
      <c r="F18" s="150" t="s">
        <v>919</v>
      </c>
      <c r="G18" s="378">
        <f t="shared" si="0"/>
        <v>2.7</v>
      </c>
      <c r="H18" s="128"/>
      <c r="I18" s="380" t="s">
        <v>1142</v>
      </c>
      <c r="J18" s="132" t="s">
        <v>730</v>
      </c>
      <c r="K18" s="135" t="s">
        <v>1302</v>
      </c>
      <c r="L18" s="135" t="s">
        <v>1127</v>
      </c>
      <c r="M18" s="135" t="s">
        <v>314</v>
      </c>
      <c r="N18" s="378">
        <f t="shared" si="1"/>
        <v>2.7</v>
      </c>
    </row>
    <row r="19" spans="1:14" ht="75" x14ac:dyDescent="0.15">
      <c r="A19" s="133" t="s">
        <v>1402</v>
      </c>
      <c r="B19" s="132" t="s">
        <v>1092</v>
      </c>
      <c r="C19" s="132" t="s">
        <v>375</v>
      </c>
      <c r="D19" s="132" t="s">
        <v>1122</v>
      </c>
      <c r="E19" s="132" t="s">
        <v>372</v>
      </c>
      <c r="F19" s="150" t="s">
        <v>680</v>
      </c>
      <c r="G19" s="378">
        <f t="shared" si="0"/>
        <v>2.7</v>
      </c>
      <c r="H19" s="128"/>
      <c r="I19" s="380" t="s">
        <v>1141</v>
      </c>
      <c r="J19" s="132" t="s">
        <v>732</v>
      </c>
      <c r="K19" s="135" t="s">
        <v>1301</v>
      </c>
      <c r="L19" s="135" t="s">
        <v>1127</v>
      </c>
      <c r="M19" s="135" t="s">
        <v>314</v>
      </c>
      <c r="N19" s="378">
        <f t="shared" si="1"/>
        <v>2.2999999999999998</v>
      </c>
    </row>
    <row r="20" spans="1:14" ht="45" x14ac:dyDescent="0.15">
      <c r="A20" s="133" t="s">
        <v>1403</v>
      </c>
      <c r="B20" s="132" t="s">
        <v>1092</v>
      </c>
      <c r="C20" s="132" t="s">
        <v>1118</v>
      </c>
      <c r="D20" s="132" t="s">
        <v>1122</v>
      </c>
      <c r="E20" s="132" t="s">
        <v>372</v>
      </c>
      <c r="F20" s="150" t="s">
        <v>714</v>
      </c>
      <c r="G20" s="378">
        <f t="shared" si="0"/>
        <v>2.2999999999999998</v>
      </c>
      <c r="H20" s="128"/>
    </row>
  </sheetData>
  <mergeCells count="6">
    <mergeCell ref="A1:N1"/>
    <mergeCell ref="A2:A3"/>
    <mergeCell ref="C2:G2"/>
    <mergeCell ref="I2:I3"/>
    <mergeCell ref="K2:N2"/>
    <mergeCell ref="F3:G3"/>
  </mergeCells>
  <phoneticPr fontId="5" type="noConversion"/>
  <conditionalFormatting sqref="G4:G20 N4:N19">
    <cfRule type="cellIs" dxfId="11" priority="1" stopIfTrue="1" operator="greaterThan">
      <formula>3.5</formula>
    </cfRule>
    <cfRule type="cellIs" dxfId="10" priority="2" stopIfTrue="1" operator="lessThan">
      <formula>2.5</formula>
    </cfRule>
  </conditionalFormatting>
  <dataValidations count="6">
    <dataValidation type="list" allowBlank="1" showInputMessage="1" showErrorMessage="1" sqref="E4:E20">
      <formula1>Accessibility</formula1>
    </dataValidation>
    <dataValidation type="list" allowBlank="1" showInputMessage="1" showErrorMessage="1" sqref="D4:D20">
      <formula1>Exposure</formula1>
    </dataValidation>
    <dataValidation type="list" allowBlank="1" showInputMessage="1" showErrorMessage="1" sqref="C4:C20">
      <formula1>Attractiveness</formula1>
    </dataValidation>
    <dataValidation type="list" allowBlank="1" showInputMessage="1" showErrorMessage="1" sqref="M4:M19">
      <formula1>Deployability</formula1>
    </dataValidation>
    <dataValidation type="list" allowBlank="1" showInputMessage="1" showErrorMessage="1" sqref="L4:L19">
      <formula1>Availability</formula1>
    </dataValidation>
    <dataValidation type="list" allowBlank="1" showInputMessage="1" showErrorMessage="1" sqref="K4:K19">
      <formula1>Suitability</formula1>
    </dataValidation>
  </dataValidations>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G20"/>
  <sheetViews>
    <sheetView zoomScale="200" zoomScaleNormal="60" workbookViewId="0">
      <pane xSplit="1" ySplit="3" topLeftCell="B5" activePane="bottomRight" state="frozen"/>
      <selection activeCell="I4" sqref="I4:I19"/>
      <selection pane="topRight" activeCell="I4" sqref="I4:I19"/>
      <selection pane="bottomLeft" activeCell="I4" sqref="I4:I19"/>
      <selection pane="bottomRight" activeCell="I4" sqref="I4:I19"/>
    </sheetView>
  </sheetViews>
  <sheetFormatPr baseColWidth="10" defaultColWidth="13.6640625" defaultRowHeight="13" x14ac:dyDescent="0.15"/>
  <cols>
    <col min="1" max="1" width="18.83203125" customWidth="1"/>
    <col min="2" max="2" width="12.83203125" customWidth="1"/>
    <col min="3" max="3" width="18.1640625" customWidth="1"/>
    <col min="4" max="4" width="23.5" customWidth="1"/>
    <col min="5" max="5" width="18.33203125" customWidth="1"/>
    <col min="6" max="6" width="28.5" customWidth="1"/>
    <col min="7" max="7" width="7.6640625" customWidth="1"/>
  </cols>
  <sheetData>
    <row r="1" spans="1:7" ht="19" thickBot="1" x14ac:dyDescent="0.25">
      <c r="A1" s="465" t="s">
        <v>1084</v>
      </c>
      <c r="B1" s="451"/>
      <c r="C1" s="451"/>
      <c r="D1" s="451"/>
      <c r="E1" s="451"/>
      <c r="F1" s="451"/>
      <c r="G1" s="321"/>
    </row>
    <row r="2" spans="1:7" ht="14.25" customHeight="1" x14ac:dyDescent="0.15">
      <c r="A2" s="131" t="s">
        <v>1094</v>
      </c>
      <c r="B2" s="454" t="s">
        <v>818</v>
      </c>
      <c r="C2" s="320"/>
      <c r="D2" s="320"/>
      <c r="E2" s="320"/>
      <c r="F2" s="320"/>
      <c r="G2" s="320"/>
    </row>
    <row r="3" spans="1:7" ht="28.5" customHeight="1" x14ac:dyDescent="0.15">
      <c r="A3" s="129"/>
      <c r="B3" s="455"/>
      <c r="C3" s="322" t="s">
        <v>1085</v>
      </c>
      <c r="D3" s="322" t="s">
        <v>1086</v>
      </c>
      <c r="E3" s="322" t="s">
        <v>316</v>
      </c>
      <c r="F3" s="318" t="s">
        <v>1087</v>
      </c>
      <c r="G3" s="319"/>
    </row>
    <row r="4" spans="1:7" ht="90" x14ac:dyDescent="0.15">
      <c r="A4" s="381" t="str">
        <f>Vulnerability!A4</f>
        <v>Portable attracive items - issued equipment, office equipment, etc</v>
      </c>
      <c r="B4" s="381" t="str">
        <f>Vulnerability!B4</f>
        <v>Physical Property</v>
      </c>
      <c r="C4" s="132" t="s">
        <v>366</v>
      </c>
      <c r="D4" s="132" t="s">
        <v>326</v>
      </c>
      <c r="E4" s="132" t="s">
        <v>362</v>
      </c>
      <c r="F4" s="150" t="s">
        <v>733</v>
      </c>
      <c r="G4" s="378">
        <f t="shared" ref="G4:G20" si="0">ROUND((LEFT(C4,1)+LEFT(D4,1)+LEFT(E4,1))/3,1)</f>
        <v>4</v>
      </c>
    </row>
    <row r="5" spans="1:7" ht="90" x14ac:dyDescent="0.15">
      <c r="A5" s="381" t="str">
        <f>Vulnerability!A5</f>
        <v>Sensitive and critical IT systems</v>
      </c>
      <c r="B5" s="381" t="str">
        <f>Vulnerability!B5</f>
        <v>ICT</v>
      </c>
      <c r="C5" s="132" t="s">
        <v>317</v>
      </c>
      <c r="D5" s="132" t="s">
        <v>326</v>
      </c>
      <c r="E5" s="132" t="s">
        <v>361</v>
      </c>
      <c r="F5" s="150" t="s">
        <v>538</v>
      </c>
      <c r="G5" s="378">
        <f t="shared" si="0"/>
        <v>4</v>
      </c>
    </row>
    <row r="6" spans="1:7" ht="60" x14ac:dyDescent="0.15">
      <c r="A6" s="381" t="str">
        <f>Vulnerability!A6</f>
        <v>Staff</v>
      </c>
      <c r="B6" s="381" t="str">
        <f>Vulnerability!B6</f>
        <v>People</v>
      </c>
      <c r="C6" s="132" t="s">
        <v>317</v>
      </c>
      <c r="D6" s="132" t="s">
        <v>325</v>
      </c>
      <c r="E6" s="132" t="s">
        <v>361</v>
      </c>
      <c r="F6" s="150" t="s">
        <v>734</v>
      </c>
      <c r="G6" s="378">
        <f t="shared" si="0"/>
        <v>3.7</v>
      </c>
    </row>
    <row r="7" spans="1:7" ht="75" x14ac:dyDescent="0.15">
      <c r="A7" s="381" t="str">
        <f>Vulnerability!A7</f>
        <v>Facilities, Buildings</v>
      </c>
      <c r="B7" s="381" t="str">
        <f>Vulnerability!B7</f>
        <v>Physical Property</v>
      </c>
      <c r="C7" s="132" t="s">
        <v>317</v>
      </c>
      <c r="D7" s="132" t="s">
        <v>326</v>
      </c>
      <c r="E7" s="132" t="s">
        <v>362</v>
      </c>
      <c r="F7" s="150" t="s">
        <v>734</v>
      </c>
      <c r="G7" s="378">
        <f t="shared" si="0"/>
        <v>3.7</v>
      </c>
    </row>
    <row r="8" spans="1:7" ht="90" x14ac:dyDescent="0.15">
      <c r="A8" s="381" t="str">
        <f>Vulnerability!A8</f>
        <v>Personnel - All</v>
      </c>
      <c r="B8" s="381" t="str">
        <f>Vulnerability!B8</f>
        <v>People</v>
      </c>
      <c r="C8" s="132" t="s">
        <v>366</v>
      </c>
      <c r="D8" s="132" t="s">
        <v>325</v>
      </c>
      <c r="E8" s="132" t="s">
        <v>362</v>
      </c>
      <c r="F8" s="150" t="s">
        <v>319</v>
      </c>
      <c r="G8" s="378">
        <f t="shared" si="0"/>
        <v>3.7</v>
      </c>
    </row>
    <row r="9" spans="1:7" ht="75" x14ac:dyDescent="0.15">
      <c r="A9" s="381" t="str">
        <f>Vulnerability!A9</f>
        <v>Visitors</v>
      </c>
      <c r="B9" s="381" t="str">
        <f>Vulnerability!B9</f>
        <v>People</v>
      </c>
      <c r="C9" s="132" t="s">
        <v>323</v>
      </c>
      <c r="D9" s="132" t="s">
        <v>326</v>
      </c>
      <c r="E9" s="132" t="s">
        <v>362</v>
      </c>
      <c r="F9" s="150" t="s">
        <v>735</v>
      </c>
      <c r="G9" s="378">
        <f t="shared" si="0"/>
        <v>3.3</v>
      </c>
    </row>
    <row r="10" spans="1:7" ht="90" x14ac:dyDescent="0.15">
      <c r="A10" s="381" t="str">
        <f>Vulnerability!A10</f>
        <v>Contractors</v>
      </c>
      <c r="B10" s="381" t="str">
        <f>Vulnerability!B10</f>
        <v>People</v>
      </c>
      <c r="C10" s="132" t="s">
        <v>366</v>
      </c>
      <c r="D10" s="132" t="s">
        <v>325</v>
      </c>
      <c r="E10" s="132" t="s">
        <v>363</v>
      </c>
      <c r="F10" s="150" t="s">
        <v>736</v>
      </c>
      <c r="G10" s="378">
        <f t="shared" si="0"/>
        <v>3.3</v>
      </c>
    </row>
    <row r="11" spans="1:7" ht="75" x14ac:dyDescent="0.15">
      <c r="A11" s="381" t="str">
        <f>Vulnerability!A11</f>
        <v>Tools and valuable items</v>
      </c>
      <c r="B11" s="381" t="str">
        <f>Vulnerability!B11</f>
        <v>Physical Property</v>
      </c>
      <c r="C11" s="132" t="s">
        <v>323</v>
      </c>
      <c r="D11" s="132" t="s">
        <v>326</v>
      </c>
      <c r="E11" s="132" t="s">
        <v>362</v>
      </c>
      <c r="F11" s="150" t="s">
        <v>737</v>
      </c>
      <c r="G11" s="378">
        <f t="shared" si="0"/>
        <v>3.3</v>
      </c>
    </row>
    <row r="12" spans="1:7" ht="75" x14ac:dyDescent="0.15">
      <c r="A12" s="381" t="str">
        <f>Vulnerability!A12</f>
        <v>Portable attractive items (laptops, radios, phones)</v>
      </c>
      <c r="B12" s="381" t="str">
        <f>Vulnerability!B12</f>
        <v>ICT</v>
      </c>
      <c r="C12" s="132" t="s">
        <v>317</v>
      </c>
      <c r="D12" s="132" t="s">
        <v>325</v>
      </c>
      <c r="E12" s="132" t="s">
        <v>363</v>
      </c>
      <c r="F12" s="150" t="s">
        <v>318</v>
      </c>
      <c r="G12" s="378">
        <f t="shared" si="0"/>
        <v>3</v>
      </c>
    </row>
    <row r="13" spans="1:7" ht="60" x14ac:dyDescent="0.15">
      <c r="A13" s="381" t="str">
        <f>Vulnerability!A13</f>
        <v>Vehicles</v>
      </c>
      <c r="B13" s="381" t="str">
        <f>Vulnerability!B13</f>
        <v>Physical Property</v>
      </c>
      <c r="C13" s="132" t="s">
        <v>323</v>
      </c>
      <c r="D13" s="132" t="s">
        <v>325</v>
      </c>
      <c r="E13" s="132" t="s">
        <v>362</v>
      </c>
      <c r="F13" s="150" t="s">
        <v>737</v>
      </c>
      <c r="G13" s="378">
        <f t="shared" si="0"/>
        <v>3</v>
      </c>
    </row>
    <row r="14" spans="1:7" ht="60" x14ac:dyDescent="0.15">
      <c r="A14" s="381" t="str">
        <f>Vulnerability!A14</f>
        <v xml:space="preserve">Classified information </v>
      </c>
      <c r="B14" s="381" t="str">
        <f>Vulnerability!B14</f>
        <v>Information</v>
      </c>
      <c r="C14" s="132" t="s">
        <v>317</v>
      </c>
      <c r="D14" s="132" t="s">
        <v>324</v>
      </c>
      <c r="E14" s="132" t="s">
        <v>362</v>
      </c>
      <c r="F14" s="150" t="s">
        <v>738</v>
      </c>
      <c r="G14" s="378">
        <f t="shared" si="0"/>
        <v>3</v>
      </c>
    </row>
    <row r="15" spans="1:7" ht="75" x14ac:dyDescent="0.15">
      <c r="A15" s="381" t="str">
        <f>Vulnerability!A15</f>
        <v>Specialist hardware and technology</v>
      </c>
      <c r="B15" s="381" t="str">
        <f>Vulnerability!B15</f>
        <v>ICT</v>
      </c>
      <c r="C15" s="132" t="s">
        <v>323</v>
      </c>
      <c r="D15" s="132" t="s">
        <v>325</v>
      </c>
      <c r="E15" s="132" t="s">
        <v>362</v>
      </c>
      <c r="F15" s="150" t="s">
        <v>739</v>
      </c>
      <c r="G15" s="378">
        <f t="shared" si="0"/>
        <v>3</v>
      </c>
    </row>
    <row r="16" spans="1:7" ht="60" x14ac:dyDescent="0.15">
      <c r="A16" s="381" t="str">
        <f>Vulnerability!A16</f>
        <v>Politically sensitive information</v>
      </c>
      <c r="B16" s="381" t="str">
        <f>Vulnerability!B16</f>
        <v>Information</v>
      </c>
      <c r="C16" s="132" t="s">
        <v>317</v>
      </c>
      <c r="D16" s="132" t="s">
        <v>325</v>
      </c>
      <c r="E16" s="132" t="s">
        <v>363</v>
      </c>
      <c r="F16" s="150" t="s">
        <v>740</v>
      </c>
      <c r="G16" s="378">
        <f t="shared" si="0"/>
        <v>3</v>
      </c>
    </row>
    <row r="17" spans="1:7" ht="60" x14ac:dyDescent="0.15">
      <c r="A17" s="381" t="str">
        <f>Vulnerability!A17</f>
        <v>Portable crypto equipment</v>
      </c>
      <c r="B17" s="381" t="str">
        <f>Vulnerability!B17</f>
        <v>ICT</v>
      </c>
      <c r="C17" s="132" t="s">
        <v>323</v>
      </c>
      <c r="D17" s="132" t="s">
        <v>325</v>
      </c>
      <c r="E17" s="132" t="s">
        <v>362</v>
      </c>
      <c r="F17" s="150" t="s">
        <v>740</v>
      </c>
      <c r="G17" s="378">
        <f t="shared" si="0"/>
        <v>3</v>
      </c>
    </row>
    <row r="18" spans="1:7" ht="60" x14ac:dyDescent="0.15">
      <c r="A18" s="381" t="str">
        <f>Vulnerability!A18</f>
        <v>Commercially sensitive information</v>
      </c>
      <c r="B18" s="381" t="str">
        <f>Vulnerability!B18</f>
        <v>Information</v>
      </c>
      <c r="C18" s="132" t="s">
        <v>323</v>
      </c>
      <c r="D18" s="132" t="s">
        <v>324</v>
      </c>
      <c r="E18" s="132" t="s">
        <v>363</v>
      </c>
      <c r="F18" s="150" t="s">
        <v>741</v>
      </c>
      <c r="G18" s="378">
        <f t="shared" si="0"/>
        <v>2.2999999999999998</v>
      </c>
    </row>
    <row r="19" spans="1:7" ht="75" x14ac:dyDescent="0.15">
      <c r="A19" s="381" t="str">
        <f>Vulnerability!A19</f>
        <v>Consumables</v>
      </c>
      <c r="B19" s="381" t="str">
        <f>Vulnerability!B19</f>
        <v>Physical Property</v>
      </c>
      <c r="C19" s="132" t="s">
        <v>322</v>
      </c>
      <c r="D19" s="132" t="s">
        <v>324</v>
      </c>
      <c r="E19" s="132" t="s">
        <v>362</v>
      </c>
      <c r="F19" s="150" t="s">
        <v>739</v>
      </c>
      <c r="G19" s="378">
        <f t="shared" si="0"/>
        <v>2.2999999999999998</v>
      </c>
    </row>
    <row r="20" spans="1:7" ht="60" x14ac:dyDescent="0.15">
      <c r="A20" s="381" t="str">
        <f>Vulnerability!A20</f>
        <v>Fuel and other liquids</v>
      </c>
      <c r="B20" s="381" t="str">
        <f>Vulnerability!B20</f>
        <v>Physical Property</v>
      </c>
      <c r="C20" s="132" t="s">
        <v>322</v>
      </c>
      <c r="D20" s="132" t="s">
        <v>324</v>
      </c>
      <c r="E20" s="132" t="s">
        <v>363</v>
      </c>
      <c r="F20" s="150" t="s">
        <v>742</v>
      </c>
      <c r="G20" s="378">
        <f t="shared" si="0"/>
        <v>2</v>
      </c>
    </row>
  </sheetData>
  <mergeCells count="2">
    <mergeCell ref="B2:B3"/>
    <mergeCell ref="A1:F1"/>
  </mergeCells>
  <phoneticPr fontId="5" type="noConversion"/>
  <conditionalFormatting sqref="G4:G20">
    <cfRule type="cellIs" dxfId="9" priority="1" stopIfTrue="1" operator="greaterThan">
      <formula>3.5</formula>
    </cfRule>
    <cfRule type="cellIs" dxfId="8" priority="2" stopIfTrue="1" operator="lessThan">
      <formula>2.5</formula>
    </cfRule>
  </conditionalFormatting>
  <dataValidations count="3">
    <dataValidation type="list" allowBlank="1" showInputMessage="1" showErrorMessage="1" sqref="E4:E20">
      <formula1>Dependence</formula1>
    </dataValidation>
    <dataValidation type="list" allowBlank="1" showInputMessage="1" showErrorMessage="1" sqref="D4:D20">
      <formula1>Temporal</formula1>
    </dataValidation>
    <dataValidation type="list" allowBlank="1" showInputMessage="1" showErrorMessage="1" sqref="C4:C20">
      <formula1>Recuperability</formula1>
    </dataValidation>
  </dataValidation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J86"/>
  <sheetViews>
    <sheetView showZeros="0" zoomScale="200" zoomScaleNormal="80" workbookViewId="0">
      <pane xSplit="6" ySplit="2" topLeftCell="G3" activePane="bottomRight" state="frozen"/>
      <selection activeCell="I4" sqref="I4:I19"/>
      <selection pane="topRight" activeCell="I4" sqref="I4:I19"/>
      <selection pane="bottomLeft" activeCell="I4" sqref="I4:I19"/>
      <selection pane="bottomRight" activeCell="C3" sqref="C3"/>
    </sheetView>
  </sheetViews>
  <sheetFormatPr baseColWidth="10" defaultColWidth="8.83203125" defaultRowHeight="13" x14ac:dyDescent="0.15"/>
  <cols>
    <col min="1" max="1" width="6.5" style="115" customWidth="1"/>
    <col min="2" max="2" width="11" style="396" customWidth="1"/>
    <col min="3" max="3" width="11" style="384" customWidth="1"/>
    <col min="4" max="4" width="11" style="396" customWidth="1"/>
    <col min="5" max="5" width="11.5" style="396" customWidth="1"/>
    <col min="6" max="6" width="26" style="124" customWidth="1"/>
    <col min="7" max="7" width="7.6640625" style="90" customWidth="1"/>
    <col min="8" max="8" width="7.6640625" customWidth="1"/>
    <col min="9" max="9" width="4.33203125" style="1" customWidth="1"/>
    <col min="10" max="10" width="9.1640625" style="116" customWidth="1"/>
    <col min="11" max="11" width="15.33203125" style="124" customWidth="1"/>
    <col min="12" max="12" width="8" style="116" customWidth="1"/>
    <col min="13" max="14" width="8" style="90" customWidth="1"/>
    <col min="15" max="15" width="8" style="400" customWidth="1"/>
    <col min="16" max="17" width="6.83203125" style="90" customWidth="1"/>
    <col min="18" max="18" width="4.33203125" style="1" customWidth="1"/>
    <col min="19" max="19" width="9.6640625" style="90" customWidth="1"/>
    <col min="20" max="20" width="9.6640625" style="422" customWidth="1"/>
    <col min="21" max="25" width="23.33203125" style="165" customWidth="1"/>
    <col min="26" max="32" width="5.5" customWidth="1"/>
    <col min="33" max="34" width="6.5" style="116" customWidth="1"/>
    <col min="35" max="35" width="4.33203125" style="1" customWidth="1"/>
    <col min="36" max="36" width="6.5" style="116" customWidth="1"/>
  </cols>
  <sheetData>
    <row r="1" spans="1:36" s="1" customFormat="1" ht="14" thickBot="1" x14ac:dyDescent="0.2">
      <c r="A1" s="468" t="s">
        <v>1114</v>
      </c>
      <c r="B1" s="469"/>
      <c r="C1" s="469"/>
      <c r="D1" s="469"/>
      <c r="E1" s="469"/>
      <c r="F1" s="470"/>
      <c r="G1" s="475" t="s">
        <v>1113</v>
      </c>
      <c r="H1" s="476"/>
      <c r="I1" s="477"/>
      <c r="J1" s="478"/>
      <c r="K1" s="466" t="s">
        <v>1112</v>
      </c>
      <c r="L1" s="467"/>
      <c r="M1" s="467"/>
      <c r="N1" s="467"/>
      <c r="O1" s="474"/>
      <c r="P1" s="479" t="s">
        <v>1115</v>
      </c>
      <c r="Q1" s="480"/>
      <c r="R1" s="481"/>
      <c r="S1" s="482"/>
      <c r="T1" s="418"/>
      <c r="U1" s="471" t="s">
        <v>687</v>
      </c>
      <c r="V1" s="472"/>
      <c r="W1" s="472"/>
      <c r="X1" s="472"/>
      <c r="Y1" s="473"/>
      <c r="Z1" s="466" t="s">
        <v>595</v>
      </c>
      <c r="AA1" s="467"/>
      <c r="AB1" s="467"/>
      <c r="AC1" s="467"/>
      <c r="AD1" s="467"/>
      <c r="AE1" s="467"/>
      <c r="AF1" s="467"/>
      <c r="AG1" s="429" t="s">
        <v>1116</v>
      </c>
      <c r="AH1" s="430"/>
      <c r="AI1" s="430"/>
      <c r="AJ1" s="431"/>
    </row>
    <row r="2" spans="1:36" s="139" customFormat="1" ht="57" thickBot="1" x14ac:dyDescent="0.2">
      <c r="A2" s="416" t="s">
        <v>1102</v>
      </c>
      <c r="B2" s="417" t="s">
        <v>1280</v>
      </c>
      <c r="C2" s="417" t="s">
        <v>1079</v>
      </c>
      <c r="D2" s="417" t="s">
        <v>1103</v>
      </c>
      <c r="E2" s="417" t="s">
        <v>1064</v>
      </c>
      <c r="F2" s="404" t="s">
        <v>1104</v>
      </c>
      <c r="G2" s="403" t="s">
        <v>1031</v>
      </c>
      <c r="H2" s="401" t="s">
        <v>985</v>
      </c>
      <c r="I2" s="404" t="s">
        <v>1145</v>
      </c>
      <c r="J2" s="402" t="s">
        <v>1105</v>
      </c>
      <c r="K2" s="323" t="s">
        <v>1106</v>
      </c>
      <c r="L2" s="403" t="s">
        <v>1107</v>
      </c>
      <c r="M2" s="401" t="s">
        <v>1108</v>
      </c>
      <c r="N2" s="401" t="s">
        <v>1109</v>
      </c>
      <c r="O2" s="404" t="s">
        <v>1110</v>
      </c>
      <c r="P2" s="403" t="s">
        <v>1031</v>
      </c>
      <c r="Q2" s="401" t="s">
        <v>985</v>
      </c>
      <c r="R2" s="401" t="s">
        <v>1145</v>
      </c>
      <c r="S2" s="402" t="s">
        <v>1105</v>
      </c>
      <c r="T2" s="419" t="s">
        <v>1143</v>
      </c>
      <c r="U2" s="471" t="s">
        <v>688</v>
      </c>
      <c r="V2" s="472"/>
      <c r="W2" s="472"/>
      <c r="X2" s="472"/>
      <c r="Y2" s="473"/>
      <c r="Z2" s="403"/>
      <c r="AA2" s="401"/>
      <c r="AB2" s="401"/>
      <c r="AC2" s="401"/>
      <c r="AD2" s="401"/>
      <c r="AE2" s="401"/>
      <c r="AF2" s="404"/>
      <c r="AG2" s="403" t="s">
        <v>1031</v>
      </c>
      <c r="AH2" s="401" t="s">
        <v>985</v>
      </c>
      <c r="AI2" s="401" t="s">
        <v>1145</v>
      </c>
      <c r="AJ2" s="402" t="s">
        <v>1144</v>
      </c>
    </row>
    <row r="3" spans="1:36" ht="70" x14ac:dyDescent="0.15">
      <c r="A3" s="392" t="s">
        <v>1391</v>
      </c>
      <c r="B3" s="383" t="s">
        <v>1091</v>
      </c>
      <c r="C3" s="383" t="s">
        <v>1400</v>
      </c>
      <c r="D3" s="383" t="s">
        <v>360</v>
      </c>
      <c r="E3" s="397" t="str">
        <f t="shared" ref="E3:E32" si="0">INDEX(CriTable,MATCH(C3,Assets,0),2)</f>
        <v>Information</v>
      </c>
      <c r="F3" s="385" t="str">
        <f t="shared" ref="F3:F65" si="1">"Failure to protect "&amp;C3&amp;" from "&amp;B3&amp;" exploiting "&amp;D3</f>
        <v>Failure to protect Classified information  from Foreign Intelligence Services exploiting Audio and visual surveillance equipment</v>
      </c>
      <c r="G3" s="387">
        <f t="shared" ref="G3:G32" si="2">ROUND((INDEX(ThrTable,MATCH(B3,Threats,0),15)+INDEX(OppTable,MATCH(C3,Assets,0),6))/2,1)</f>
        <v>3.8</v>
      </c>
      <c r="H3" s="220">
        <f t="shared" ref="H3:H32" si="3">ROUND((INDEX(HazTable,MATCH(D3,Hazards,0),6)+INDEX(CriTable,MATCH(C3,Assets,0),7))/2,1)</f>
        <v>3.9</v>
      </c>
      <c r="I3" s="423" t="str">
        <f t="shared" ref="I3:I32" si="4">VLOOKUP(J3,RiskRating,2)</f>
        <v>H</v>
      </c>
      <c r="J3" s="388">
        <f t="shared" ref="J3:J32" si="5">IF(H3&gt;0,ROUND(((G3+H3)),1),"")</f>
        <v>7.7</v>
      </c>
      <c r="K3" s="409" t="s">
        <v>686</v>
      </c>
      <c r="L3" s="387">
        <v>4</v>
      </c>
      <c r="M3" s="386">
        <v>3</v>
      </c>
      <c r="N3" s="386">
        <v>2</v>
      </c>
      <c r="O3" s="399">
        <f t="shared" ref="O3:O32" si="6">ROUND(AVERAGE(L3:N3),1)</f>
        <v>3</v>
      </c>
      <c r="P3" s="219">
        <f t="shared" ref="P3:P32" si="7">ROUND(G3-(O3/5),0)</f>
        <v>3</v>
      </c>
      <c r="Q3" s="220">
        <f t="shared" ref="Q3:Q32" si="8">ROUND(H3-(O3/5),1)</f>
        <v>3.3</v>
      </c>
      <c r="R3" s="394" t="str">
        <f t="shared" ref="R3:R32" si="9">VLOOKUP(S3,RiskRating,2)</f>
        <v>M</v>
      </c>
      <c r="S3" s="415">
        <f t="shared" ref="S3:S32" si="10">IF(Q3&gt;0,ROUND(((P3+Q3)),0),"")</f>
        <v>6</v>
      </c>
      <c r="T3" s="420"/>
      <c r="U3" s="143" t="s">
        <v>690</v>
      </c>
      <c r="V3" s="143" t="s">
        <v>692</v>
      </c>
      <c r="W3" s="143" t="s">
        <v>693</v>
      </c>
      <c r="X3" s="143" t="s">
        <v>694</v>
      </c>
      <c r="Y3" s="143" t="s">
        <v>691</v>
      </c>
      <c r="Z3" s="7"/>
      <c r="AA3" s="7"/>
      <c r="AB3" s="7"/>
      <c r="AC3" s="7"/>
      <c r="AD3" s="7"/>
      <c r="AE3" s="7"/>
      <c r="AF3" s="395"/>
      <c r="AG3" s="387">
        <f t="shared" ref="AG3:AG32" si="11">ROUND(P3*0.8,0)</f>
        <v>2</v>
      </c>
      <c r="AH3" s="386">
        <f t="shared" ref="AH3:AH32" si="12">ROUND(Q3*0.8,0)</f>
        <v>3</v>
      </c>
      <c r="AI3" s="394" t="str">
        <f t="shared" ref="AI3:AI32" si="13">VLOOKUP(AJ3,RiskRating,2)</f>
        <v>L</v>
      </c>
      <c r="AJ3" s="398">
        <f t="shared" ref="AJ3:AJ32" si="14">IF(AH3&gt;0,ROUND(((AG3+AH3)),1),"")</f>
        <v>5</v>
      </c>
    </row>
    <row r="4" spans="1:36" ht="70" x14ac:dyDescent="0.15">
      <c r="A4" s="414" t="s">
        <v>1146</v>
      </c>
      <c r="B4" s="383" t="s">
        <v>478</v>
      </c>
      <c r="C4" s="383" t="s">
        <v>1394</v>
      </c>
      <c r="D4" s="383" t="s">
        <v>1406</v>
      </c>
      <c r="E4" s="397" t="str">
        <f t="shared" si="0"/>
        <v>Physical Property</v>
      </c>
      <c r="F4" s="385" t="str">
        <f t="shared" si="1"/>
        <v>Failure to protect Facilities, Buildings from Politically Motivated Violence - Terrorist Groups exploiting Improvised explosive devices</v>
      </c>
      <c r="G4" s="387">
        <f t="shared" si="2"/>
        <v>3.8</v>
      </c>
      <c r="H4" s="220">
        <f t="shared" si="3"/>
        <v>3.7</v>
      </c>
      <c r="I4" s="423" t="str">
        <f t="shared" si="4"/>
        <v>H</v>
      </c>
      <c r="J4" s="388">
        <f t="shared" si="5"/>
        <v>7.5</v>
      </c>
      <c r="K4" s="409" t="s">
        <v>686</v>
      </c>
      <c r="L4" s="387">
        <v>3</v>
      </c>
      <c r="M4" s="386">
        <v>2</v>
      </c>
      <c r="N4" s="386">
        <v>3</v>
      </c>
      <c r="O4" s="399">
        <f t="shared" si="6"/>
        <v>2.7</v>
      </c>
      <c r="P4" s="219">
        <f t="shared" si="7"/>
        <v>3</v>
      </c>
      <c r="Q4" s="220">
        <f t="shared" si="8"/>
        <v>3.2</v>
      </c>
      <c r="R4" s="394" t="str">
        <f t="shared" si="9"/>
        <v>M</v>
      </c>
      <c r="S4" s="415">
        <f t="shared" si="10"/>
        <v>6</v>
      </c>
      <c r="T4" s="420"/>
      <c r="U4" s="143"/>
      <c r="V4" s="143"/>
      <c r="W4" s="143"/>
      <c r="X4" s="143"/>
      <c r="Y4" s="143"/>
      <c r="Z4" s="7"/>
      <c r="AA4" s="7"/>
      <c r="AB4" s="7"/>
      <c r="AC4" s="7"/>
      <c r="AD4" s="7"/>
      <c r="AE4" s="7"/>
      <c r="AF4" s="395"/>
      <c r="AG4" s="387">
        <f t="shared" si="11"/>
        <v>2</v>
      </c>
      <c r="AH4" s="386">
        <f t="shared" si="12"/>
        <v>3</v>
      </c>
      <c r="AI4" s="394" t="str">
        <f t="shared" si="13"/>
        <v>L</v>
      </c>
      <c r="AJ4" s="398">
        <f t="shared" si="14"/>
        <v>5</v>
      </c>
    </row>
    <row r="5" spans="1:36" ht="28" x14ac:dyDescent="0.15">
      <c r="A5" s="414" t="s">
        <v>1147</v>
      </c>
      <c r="B5" s="383"/>
      <c r="C5" s="383"/>
      <c r="D5" s="383"/>
      <c r="E5" s="397" t="e">
        <f t="shared" si="0"/>
        <v>#N/A</v>
      </c>
      <c r="F5" s="385" t="str">
        <f t="shared" si="1"/>
        <v xml:space="preserve">Failure to protect  from  exploiting </v>
      </c>
      <c r="G5" s="387" t="e">
        <f t="shared" si="2"/>
        <v>#N/A</v>
      </c>
      <c r="H5" s="220" t="e">
        <f t="shared" si="3"/>
        <v>#N/A</v>
      </c>
      <c r="I5" s="423" t="e">
        <f t="shared" si="4"/>
        <v>#N/A</v>
      </c>
      <c r="J5" s="388" t="e">
        <f t="shared" si="5"/>
        <v>#N/A</v>
      </c>
      <c r="K5" s="409" t="s">
        <v>686</v>
      </c>
      <c r="L5" s="387">
        <v>3</v>
      </c>
      <c r="M5" s="386">
        <v>2</v>
      </c>
      <c r="N5" s="386">
        <v>3</v>
      </c>
      <c r="O5" s="399">
        <f t="shared" si="6"/>
        <v>2.7</v>
      </c>
      <c r="P5" s="219" t="e">
        <f t="shared" si="7"/>
        <v>#N/A</v>
      </c>
      <c r="Q5" s="220" t="e">
        <f t="shared" si="8"/>
        <v>#N/A</v>
      </c>
      <c r="R5" s="394" t="e">
        <f t="shared" si="9"/>
        <v>#N/A</v>
      </c>
      <c r="S5" s="415" t="e">
        <f t="shared" si="10"/>
        <v>#N/A</v>
      </c>
      <c r="T5" s="420"/>
      <c r="U5" s="143"/>
      <c r="V5" s="143"/>
      <c r="W5" s="143"/>
      <c r="X5" s="143"/>
      <c r="Y5" s="143"/>
      <c r="Z5" s="7"/>
      <c r="AA5" s="7"/>
      <c r="AB5" s="7"/>
      <c r="AC5" s="7"/>
      <c r="AD5" s="7"/>
      <c r="AE5" s="7"/>
      <c r="AF5" s="395"/>
      <c r="AG5" s="387" t="e">
        <f t="shared" si="11"/>
        <v>#N/A</v>
      </c>
      <c r="AH5" s="386" t="e">
        <f t="shared" si="12"/>
        <v>#N/A</v>
      </c>
      <c r="AI5" s="394" t="e">
        <f t="shared" si="13"/>
        <v>#N/A</v>
      </c>
      <c r="AJ5" s="398" t="e">
        <f t="shared" si="14"/>
        <v>#N/A</v>
      </c>
    </row>
    <row r="6" spans="1:36" ht="28" x14ac:dyDescent="0.15">
      <c r="A6" s="392" t="s">
        <v>1392</v>
      </c>
      <c r="B6" s="383"/>
      <c r="C6" s="383"/>
      <c r="D6" s="383"/>
      <c r="E6" s="397" t="e">
        <f t="shared" si="0"/>
        <v>#N/A</v>
      </c>
      <c r="F6" s="385" t="str">
        <f t="shared" si="1"/>
        <v xml:space="preserve">Failure to protect  from  exploiting </v>
      </c>
      <c r="G6" s="387" t="e">
        <f t="shared" si="2"/>
        <v>#N/A</v>
      </c>
      <c r="H6" s="220" t="e">
        <f t="shared" si="3"/>
        <v>#N/A</v>
      </c>
      <c r="I6" s="423" t="e">
        <f t="shared" si="4"/>
        <v>#N/A</v>
      </c>
      <c r="J6" s="388" t="e">
        <f t="shared" si="5"/>
        <v>#N/A</v>
      </c>
      <c r="K6" s="409" t="s">
        <v>686</v>
      </c>
      <c r="L6" s="387">
        <v>3</v>
      </c>
      <c r="M6" s="386">
        <v>3</v>
      </c>
      <c r="N6" s="386">
        <v>3</v>
      </c>
      <c r="O6" s="399">
        <f t="shared" si="6"/>
        <v>3</v>
      </c>
      <c r="P6" s="219" t="e">
        <f t="shared" si="7"/>
        <v>#N/A</v>
      </c>
      <c r="Q6" s="220" t="e">
        <f t="shared" si="8"/>
        <v>#N/A</v>
      </c>
      <c r="R6" s="394" t="e">
        <f t="shared" si="9"/>
        <v>#N/A</v>
      </c>
      <c r="S6" s="415" t="e">
        <f t="shared" si="10"/>
        <v>#N/A</v>
      </c>
      <c r="T6" s="420"/>
      <c r="U6" s="143"/>
      <c r="V6" s="143"/>
      <c r="W6" s="143"/>
      <c r="X6" s="143"/>
      <c r="Y6" s="143"/>
      <c r="Z6" s="7"/>
      <c r="AA6" s="7"/>
      <c r="AB6" s="7"/>
      <c r="AC6" s="7"/>
      <c r="AD6" s="7"/>
      <c r="AE6" s="7"/>
      <c r="AF6" s="395"/>
      <c r="AG6" s="387" t="e">
        <f t="shared" si="11"/>
        <v>#N/A</v>
      </c>
      <c r="AH6" s="386" t="e">
        <f t="shared" si="12"/>
        <v>#N/A</v>
      </c>
      <c r="AI6" s="394" t="e">
        <f t="shared" si="13"/>
        <v>#N/A</v>
      </c>
      <c r="AJ6" s="398" t="e">
        <f t="shared" si="14"/>
        <v>#N/A</v>
      </c>
    </row>
    <row r="7" spans="1:36" ht="28" x14ac:dyDescent="0.15">
      <c r="A7" s="414" t="s">
        <v>1148</v>
      </c>
      <c r="B7" s="383"/>
      <c r="C7" s="383"/>
      <c r="D7" s="383"/>
      <c r="E7" s="397" t="e">
        <f t="shared" si="0"/>
        <v>#N/A</v>
      </c>
      <c r="F7" s="385" t="str">
        <f t="shared" si="1"/>
        <v xml:space="preserve">Failure to protect  from  exploiting </v>
      </c>
      <c r="G7" s="387" t="e">
        <f t="shared" si="2"/>
        <v>#N/A</v>
      </c>
      <c r="H7" s="220" t="e">
        <f t="shared" si="3"/>
        <v>#N/A</v>
      </c>
      <c r="I7" s="423" t="e">
        <f t="shared" si="4"/>
        <v>#N/A</v>
      </c>
      <c r="J7" s="388" t="e">
        <f t="shared" si="5"/>
        <v>#N/A</v>
      </c>
      <c r="K7" s="409" t="s">
        <v>686</v>
      </c>
      <c r="L7" s="387">
        <v>3</v>
      </c>
      <c r="M7" s="386">
        <v>3</v>
      </c>
      <c r="N7" s="386">
        <v>3</v>
      </c>
      <c r="O7" s="399">
        <f t="shared" si="6"/>
        <v>3</v>
      </c>
      <c r="P7" s="219" t="e">
        <f t="shared" si="7"/>
        <v>#N/A</v>
      </c>
      <c r="Q7" s="220" t="e">
        <f t="shared" si="8"/>
        <v>#N/A</v>
      </c>
      <c r="R7" s="394" t="e">
        <f t="shared" si="9"/>
        <v>#N/A</v>
      </c>
      <c r="S7" s="415" t="e">
        <f t="shared" si="10"/>
        <v>#N/A</v>
      </c>
      <c r="T7" s="420"/>
      <c r="U7" s="143"/>
      <c r="V7" s="143"/>
      <c r="W7" s="143"/>
      <c r="X7" s="143"/>
      <c r="Y7" s="143"/>
      <c r="Z7" s="7"/>
      <c r="AA7" s="7"/>
      <c r="AB7" s="7"/>
      <c r="AC7" s="7"/>
      <c r="AD7" s="7"/>
      <c r="AE7" s="7"/>
      <c r="AF7" s="395"/>
      <c r="AG7" s="387" t="e">
        <f t="shared" si="11"/>
        <v>#N/A</v>
      </c>
      <c r="AH7" s="386" t="e">
        <f t="shared" si="12"/>
        <v>#N/A</v>
      </c>
      <c r="AI7" s="394" t="e">
        <f t="shared" si="13"/>
        <v>#N/A</v>
      </c>
      <c r="AJ7" s="398" t="e">
        <f t="shared" si="14"/>
        <v>#N/A</v>
      </c>
    </row>
    <row r="8" spans="1:36" ht="28" x14ac:dyDescent="0.15">
      <c r="A8" s="392" t="s">
        <v>1149</v>
      </c>
      <c r="B8" s="383"/>
      <c r="C8" s="383"/>
      <c r="D8" s="383"/>
      <c r="E8" s="397" t="e">
        <f t="shared" si="0"/>
        <v>#N/A</v>
      </c>
      <c r="F8" s="385" t="str">
        <f t="shared" si="1"/>
        <v xml:space="preserve">Failure to protect  from  exploiting </v>
      </c>
      <c r="G8" s="387" t="e">
        <f t="shared" si="2"/>
        <v>#N/A</v>
      </c>
      <c r="H8" s="220" t="e">
        <f t="shared" si="3"/>
        <v>#N/A</v>
      </c>
      <c r="I8" s="423" t="e">
        <f t="shared" si="4"/>
        <v>#N/A</v>
      </c>
      <c r="J8" s="388" t="e">
        <f t="shared" si="5"/>
        <v>#N/A</v>
      </c>
      <c r="K8" s="409" t="s">
        <v>686</v>
      </c>
      <c r="L8" s="387">
        <v>3</v>
      </c>
      <c r="M8" s="386">
        <v>3</v>
      </c>
      <c r="N8" s="386">
        <v>3</v>
      </c>
      <c r="O8" s="399">
        <f t="shared" si="6"/>
        <v>3</v>
      </c>
      <c r="P8" s="219" t="e">
        <f t="shared" si="7"/>
        <v>#N/A</v>
      </c>
      <c r="Q8" s="220" t="e">
        <f t="shared" si="8"/>
        <v>#N/A</v>
      </c>
      <c r="R8" s="394" t="e">
        <f t="shared" si="9"/>
        <v>#N/A</v>
      </c>
      <c r="S8" s="415" t="e">
        <f t="shared" si="10"/>
        <v>#N/A</v>
      </c>
      <c r="T8" s="420"/>
      <c r="U8" s="143"/>
      <c r="V8" s="143"/>
      <c r="W8" s="143"/>
      <c r="X8" s="143"/>
      <c r="Y8" s="143"/>
      <c r="Z8" s="7"/>
      <c r="AA8" s="7"/>
      <c r="AB8" s="7"/>
      <c r="AC8" s="7"/>
      <c r="AD8" s="7"/>
      <c r="AE8" s="7"/>
      <c r="AF8" s="395"/>
      <c r="AG8" s="387" t="e">
        <f t="shared" si="11"/>
        <v>#N/A</v>
      </c>
      <c r="AH8" s="386" t="e">
        <f t="shared" si="12"/>
        <v>#N/A</v>
      </c>
      <c r="AI8" s="394" t="e">
        <f t="shared" si="13"/>
        <v>#N/A</v>
      </c>
      <c r="AJ8" s="398" t="e">
        <f t="shared" si="14"/>
        <v>#N/A</v>
      </c>
    </row>
    <row r="9" spans="1:36" ht="28" x14ac:dyDescent="0.15">
      <c r="A9" s="414" t="s">
        <v>1150</v>
      </c>
      <c r="B9" s="383"/>
      <c r="C9" s="383"/>
      <c r="D9" s="383"/>
      <c r="E9" s="397" t="e">
        <f t="shared" si="0"/>
        <v>#N/A</v>
      </c>
      <c r="F9" s="385" t="str">
        <f t="shared" si="1"/>
        <v xml:space="preserve">Failure to protect  from  exploiting </v>
      </c>
      <c r="G9" s="387" t="e">
        <f t="shared" si="2"/>
        <v>#N/A</v>
      </c>
      <c r="H9" s="220" t="e">
        <f t="shared" si="3"/>
        <v>#N/A</v>
      </c>
      <c r="I9" s="423" t="e">
        <f t="shared" si="4"/>
        <v>#N/A</v>
      </c>
      <c r="J9" s="388" t="e">
        <f t="shared" si="5"/>
        <v>#N/A</v>
      </c>
      <c r="K9" s="409" t="s">
        <v>686</v>
      </c>
      <c r="L9" s="387">
        <v>3</v>
      </c>
      <c r="M9" s="386">
        <v>3</v>
      </c>
      <c r="N9" s="386">
        <v>3</v>
      </c>
      <c r="O9" s="399">
        <f t="shared" si="6"/>
        <v>3</v>
      </c>
      <c r="P9" s="219" t="e">
        <f t="shared" si="7"/>
        <v>#N/A</v>
      </c>
      <c r="Q9" s="220" t="e">
        <f t="shared" si="8"/>
        <v>#N/A</v>
      </c>
      <c r="R9" s="394" t="e">
        <f t="shared" si="9"/>
        <v>#N/A</v>
      </c>
      <c r="S9" s="415" t="e">
        <f t="shared" si="10"/>
        <v>#N/A</v>
      </c>
      <c r="T9" s="420"/>
      <c r="U9" s="143"/>
      <c r="V9" s="143"/>
      <c r="W9" s="143"/>
      <c r="X9" s="143"/>
      <c r="Y9" s="143"/>
      <c r="Z9" s="7"/>
      <c r="AA9" s="7"/>
      <c r="AB9" s="7"/>
      <c r="AC9" s="7"/>
      <c r="AD9" s="7"/>
      <c r="AE9" s="7"/>
      <c r="AF9" s="395"/>
      <c r="AG9" s="387" t="e">
        <f t="shared" si="11"/>
        <v>#N/A</v>
      </c>
      <c r="AH9" s="386" t="e">
        <f t="shared" si="12"/>
        <v>#N/A</v>
      </c>
      <c r="AI9" s="394" t="e">
        <f t="shared" si="13"/>
        <v>#N/A</v>
      </c>
      <c r="AJ9" s="398" t="e">
        <f t="shared" si="14"/>
        <v>#N/A</v>
      </c>
    </row>
    <row r="10" spans="1:36" ht="28" x14ac:dyDescent="0.15">
      <c r="A10" s="392" t="s">
        <v>1151</v>
      </c>
      <c r="B10" s="383"/>
      <c r="C10" s="383"/>
      <c r="D10" s="383"/>
      <c r="E10" s="397" t="e">
        <f t="shared" si="0"/>
        <v>#N/A</v>
      </c>
      <c r="F10" s="385" t="str">
        <f t="shared" si="1"/>
        <v xml:space="preserve">Failure to protect  from  exploiting </v>
      </c>
      <c r="G10" s="387" t="e">
        <f t="shared" si="2"/>
        <v>#N/A</v>
      </c>
      <c r="H10" s="220" t="e">
        <f t="shared" si="3"/>
        <v>#N/A</v>
      </c>
      <c r="I10" s="423" t="e">
        <f t="shared" si="4"/>
        <v>#N/A</v>
      </c>
      <c r="J10" s="388" t="e">
        <f t="shared" si="5"/>
        <v>#N/A</v>
      </c>
      <c r="K10" s="409" t="s">
        <v>686</v>
      </c>
      <c r="L10" s="387">
        <v>3</v>
      </c>
      <c r="M10" s="386">
        <v>3</v>
      </c>
      <c r="N10" s="386">
        <v>3</v>
      </c>
      <c r="O10" s="399">
        <f t="shared" si="6"/>
        <v>3</v>
      </c>
      <c r="P10" s="219" t="e">
        <f t="shared" si="7"/>
        <v>#N/A</v>
      </c>
      <c r="Q10" s="220" t="e">
        <f t="shared" si="8"/>
        <v>#N/A</v>
      </c>
      <c r="R10" s="394" t="e">
        <f t="shared" si="9"/>
        <v>#N/A</v>
      </c>
      <c r="S10" s="415" t="e">
        <f t="shared" si="10"/>
        <v>#N/A</v>
      </c>
      <c r="T10" s="420"/>
      <c r="U10" s="143"/>
      <c r="V10" s="143"/>
      <c r="W10" s="143"/>
      <c r="X10" s="143"/>
      <c r="Y10" s="143"/>
      <c r="Z10" s="7"/>
      <c r="AA10" s="7"/>
      <c r="AB10" s="7"/>
      <c r="AC10" s="7"/>
      <c r="AD10" s="7"/>
      <c r="AE10" s="7"/>
      <c r="AF10" s="395"/>
      <c r="AG10" s="387" t="e">
        <f t="shared" si="11"/>
        <v>#N/A</v>
      </c>
      <c r="AH10" s="386" t="e">
        <f t="shared" si="12"/>
        <v>#N/A</v>
      </c>
      <c r="AI10" s="394" t="e">
        <f t="shared" si="13"/>
        <v>#N/A</v>
      </c>
      <c r="AJ10" s="398" t="e">
        <f t="shared" si="14"/>
        <v>#N/A</v>
      </c>
    </row>
    <row r="11" spans="1:36" ht="28" x14ac:dyDescent="0.15">
      <c r="A11" s="414" t="s">
        <v>1152</v>
      </c>
      <c r="B11" s="383"/>
      <c r="C11" s="383"/>
      <c r="D11" s="383"/>
      <c r="E11" s="397" t="e">
        <f t="shared" si="0"/>
        <v>#N/A</v>
      </c>
      <c r="F11" s="385" t="str">
        <f t="shared" si="1"/>
        <v xml:space="preserve">Failure to protect  from  exploiting </v>
      </c>
      <c r="G11" s="387" t="e">
        <f t="shared" si="2"/>
        <v>#N/A</v>
      </c>
      <c r="H11" s="220" t="e">
        <f t="shared" si="3"/>
        <v>#N/A</v>
      </c>
      <c r="I11" s="423" t="e">
        <f t="shared" si="4"/>
        <v>#N/A</v>
      </c>
      <c r="J11" s="388" t="e">
        <f t="shared" si="5"/>
        <v>#N/A</v>
      </c>
      <c r="K11" s="409" t="s">
        <v>686</v>
      </c>
      <c r="L11" s="387">
        <v>3</v>
      </c>
      <c r="M11" s="386">
        <v>3</v>
      </c>
      <c r="N11" s="386">
        <v>3</v>
      </c>
      <c r="O11" s="399">
        <f t="shared" si="6"/>
        <v>3</v>
      </c>
      <c r="P11" s="219" t="e">
        <f t="shared" si="7"/>
        <v>#N/A</v>
      </c>
      <c r="Q11" s="220" t="e">
        <f t="shared" si="8"/>
        <v>#N/A</v>
      </c>
      <c r="R11" s="394" t="e">
        <f t="shared" si="9"/>
        <v>#N/A</v>
      </c>
      <c r="S11" s="415" t="e">
        <f t="shared" si="10"/>
        <v>#N/A</v>
      </c>
      <c r="T11" s="420"/>
      <c r="U11" s="143"/>
      <c r="V11" s="143"/>
      <c r="W11" s="143"/>
      <c r="X11" s="143"/>
      <c r="Y11" s="143"/>
      <c r="Z11" s="7"/>
      <c r="AA11" s="7"/>
      <c r="AB11" s="7"/>
      <c r="AC11" s="7"/>
      <c r="AD11" s="7"/>
      <c r="AE11" s="7"/>
      <c r="AF11" s="395"/>
      <c r="AG11" s="387" t="e">
        <f t="shared" si="11"/>
        <v>#N/A</v>
      </c>
      <c r="AH11" s="386" t="e">
        <f t="shared" si="12"/>
        <v>#N/A</v>
      </c>
      <c r="AI11" s="394" t="e">
        <f t="shared" si="13"/>
        <v>#N/A</v>
      </c>
      <c r="AJ11" s="398" t="e">
        <f t="shared" si="14"/>
        <v>#N/A</v>
      </c>
    </row>
    <row r="12" spans="1:36" ht="28" x14ac:dyDescent="0.15">
      <c r="A12" s="392" t="s">
        <v>1153</v>
      </c>
      <c r="B12" s="383"/>
      <c r="C12" s="383"/>
      <c r="D12" s="383"/>
      <c r="E12" s="397" t="e">
        <f t="shared" si="0"/>
        <v>#N/A</v>
      </c>
      <c r="F12" s="385" t="str">
        <f t="shared" si="1"/>
        <v xml:space="preserve">Failure to protect  from  exploiting </v>
      </c>
      <c r="G12" s="387" t="e">
        <f t="shared" si="2"/>
        <v>#N/A</v>
      </c>
      <c r="H12" s="220" t="e">
        <f t="shared" si="3"/>
        <v>#N/A</v>
      </c>
      <c r="I12" s="423" t="e">
        <f t="shared" si="4"/>
        <v>#N/A</v>
      </c>
      <c r="J12" s="388" t="e">
        <f t="shared" si="5"/>
        <v>#N/A</v>
      </c>
      <c r="K12" s="409" t="s">
        <v>686</v>
      </c>
      <c r="L12" s="387">
        <v>3</v>
      </c>
      <c r="M12" s="386">
        <v>3</v>
      </c>
      <c r="N12" s="386">
        <v>3</v>
      </c>
      <c r="O12" s="399">
        <f t="shared" si="6"/>
        <v>3</v>
      </c>
      <c r="P12" s="219" t="e">
        <f t="shared" si="7"/>
        <v>#N/A</v>
      </c>
      <c r="Q12" s="220" t="e">
        <f t="shared" si="8"/>
        <v>#N/A</v>
      </c>
      <c r="R12" s="394" t="e">
        <f t="shared" si="9"/>
        <v>#N/A</v>
      </c>
      <c r="S12" s="415" t="e">
        <f t="shared" si="10"/>
        <v>#N/A</v>
      </c>
      <c r="T12" s="420"/>
      <c r="U12" s="143"/>
      <c r="V12" s="143"/>
      <c r="W12" s="143"/>
      <c r="X12" s="143"/>
      <c r="Y12" s="143"/>
      <c r="Z12" s="7"/>
      <c r="AA12" s="7"/>
      <c r="AB12" s="7"/>
      <c r="AC12" s="7"/>
      <c r="AD12" s="7"/>
      <c r="AE12" s="7"/>
      <c r="AF12" s="395"/>
      <c r="AG12" s="387" t="e">
        <f t="shared" si="11"/>
        <v>#N/A</v>
      </c>
      <c r="AH12" s="386" t="e">
        <f t="shared" si="12"/>
        <v>#N/A</v>
      </c>
      <c r="AI12" s="394" t="e">
        <f t="shared" si="13"/>
        <v>#N/A</v>
      </c>
      <c r="AJ12" s="398" t="e">
        <f t="shared" si="14"/>
        <v>#N/A</v>
      </c>
    </row>
    <row r="13" spans="1:36" ht="28" x14ac:dyDescent="0.15">
      <c r="A13" s="414" t="s">
        <v>1154</v>
      </c>
      <c r="B13" s="383"/>
      <c r="C13" s="383"/>
      <c r="D13" s="383"/>
      <c r="E13" s="397" t="e">
        <f t="shared" si="0"/>
        <v>#N/A</v>
      </c>
      <c r="F13" s="385" t="str">
        <f t="shared" si="1"/>
        <v xml:space="preserve">Failure to protect  from  exploiting </v>
      </c>
      <c r="G13" s="387" t="e">
        <f t="shared" si="2"/>
        <v>#N/A</v>
      </c>
      <c r="H13" s="220" t="e">
        <f t="shared" si="3"/>
        <v>#N/A</v>
      </c>
      <c r="I13" s="423" t="e">
        <f t="shared" si="4"/>
        <v>#N/A</v>
      </c>
      <c r="J13" s="388" t="e">
        <f t="shared" si="5"/>
        <v>#N/A</v>
      </c>
      <c r="K13" s="409" t="s">
        <v>686</v>
      </c>
      <c r="L13" s="387">
        <v>3</v>
      </c>
      <c r="M13" s="386">
        <v>3</v>
      </c>
      <c r="N13" s="386">
        <v>3</v>
      </c>
      <c r="O13" s="399">
        <f t="shared" si="6"/>
        <v>3</v>
      </c>
      <c r="P13" s="219" t="e">
        <f t="shared" si="7"/>
        <v>#N/A</v>
      </c>
      <c r="Q13" s="220" t="e">
        <f t="shared" si="8"/>
        <v>#N/A</v>
      </c>
      <c r="R13" s="394" t="e">
        <f t="shared" si="9"/>
        <v>#N/A</v>
      </c>
      <c r="S13" s="415" t="e">
        <f t="shared" si="10"/>
        <v>#N/A</v>
      </c>
      <c r="T13" s="420"/>
      <c r="U13" s="143"/>
      <c r="V13" s="143"/>
      <c r="W13" s="143"/>
      <c r="X13" s="143"/>
      <c r="Y13" s="143"/>
      <c r="Z13" s="7"/>
      <c r="AA13" s="7"/>
      <c r="AB13" s="7"/>
      <c r="AC13" s="7"/>
      <c r="AD13" s="7"/>
      <c r="AE13" s="7"/>
      <c r="AF13" s="395"/>
      <c r="AG13" s="387" t="e">
        <f t="shared" si="11"/>
        <v>#N/A</v>
      </c>
      <c r="AH13" s="386" t="e">
        <f t="shared" si="12"/>
        <v>#N/A</v>
      </c>
      <c r="AI13" s="394" t="e">
        <f t="shared" si="13"/>
        <v>#N/A</v>
      </c>
      <c r="AJ13" s="398" t="e">
        <f t="shared" si="14"/>
        <v>#N/A</v>
      </c>
    </row>
    <row r="14" spans="1:36" ht="28" x14ac:dyDescent="0.15">
      <c r="A14" s="392" t="s">
        <v>1155</v>
      </c>
      <c r="B14" s="383"/>
      <c r="C14" s="383"/>
      <c r="D14" s="383"/>
      <c r="E14" s="397" t="e">
        <f t="shared" si="0"/>
        <v>#N/A</v>
      </c>
      <c r="F14" s="385" t="str">
        <f t="shared" si="1"/>
        <v xml:space="preserve">Failure to protect  from  exploiting </v>
      </c>
      <c r="G14" s="387" t="e">
        <f t="shared" si="2"/>
        <v>#N/A</v>
      </c>
      <c r="H14" s="220" t="e">
        <f t="shared" si="3"/>
        <v>#N/A</v>
      </c>
      <c r="I14" s="423" t="e">
        <f t="shared" si="4"/>
        <v>#N/A</v>
      </c>
      <c r="J14" s="388" t="e">
        <f t="shared" si="5"/>
        <v>#N/A</v>
      </c>
      <c r="K14" s="409" t="s">
        <v>686</v>
      </c>
      <c r="L14" s="387">
        <v>3</v>
      </c>
      <c r="M14" s="386">
        <v>3</v>
      </c>
      <c r="N14" s="386">
        <v>3</v>
      </c>
      <c r="O14" s="399">
        <f t="shared" si="6"/>
        <v>3</v>
      </c>
      <c r="P14" s="219" t="e">
        <f t="shared" si="7"/>
        <v>#N/A</v>
      </c>
      <c r="Q14" s="220" t="e">
        <f t="shared" si="8"/>
        <v>#N/A</v>
      </c>
      <c r="R14" s="394" t="e">
        <f t="shared" si="9"/>
        <v>#N/A</v>
      </c>
      <c r="S14" s="415" t="e">
        <f t="shared" si="10"/>
        <v>#N/A</v>
      </c>
      <c r="T14" s="420"/>
      <c r="U14" s="143"/>
      <c r="V14" s="143"/>
      <c r="W14" s="143"/>
      <c r="X14" s="143"/>
      <c r="Y14" s="143"/>
      <c r="Z14" s="7"/>
      <c r="AA14" s="7"/>
      <c r="AB14" s="7"/>
      <c r="AC14" s="7"/>
      <c r="AD14" s="7"/>
      <c r="AE14" s="7"/>
      <c r="AF14" s="395"/>
      <c r="AG14" s="387" t="e">
        <f t="shared" si="11"/>
        <v>#N/A</v>
      </c>
      <c r="AH14" s="386" t="e">
        <f t="shared" si="12"/>
        <v>#N/A</v>
      </c>
      <c r="AI14" s="394" t="e">
        <f t="shared" si="13"/>
        <v>#N/A</v>
      </c>
      <c r="AJ14" s="398" t="e">
        <f t="shared" si="14"/>
        <v>#N/A</v>
      </c>
    </row>
    <row r="15" spans="1:36" ht="28" x14ac:dyDescent="0.15">
      <c r="A15" s="414" t="s">
        <v>1156</v>
      </c>
      <c r="B15" s="383"/>
      <c r="C15" s="383"/>
      <c r="D15" s="383"/>
      <c r="E15" s="397" t="e">
        <f t="shared" si="0"/>
        <v>#N/A</v>
      </c>
      <c r="F15" s="385" t="str">
        <f t="shared" si="1"/>
        <v xml:space="preserve">Failure to protect  from  exploiting </v>
      </c>
      <c r="G15" s="387" t="e">
        <f t="shared" si="2"/>
        <v>#N/A</v>
      </c>
      <c r="H15" s="220" t="e">
        <f t="shared" si="3"/>
        <v>#N/A</v>
      </c>
      <c r="I15" s="423" t="e">
        <f t="shared" si="4"/>
        <v>#N/A</v>
      </c>
      <c r="J15" s="388" t="e">
        <f t="shared" si="5"/>
        <v>#N/A</v>
      </c>
      <c r="K15" s="409" t="s">
        <v>686</v>
      </c>
      <c r="L15" s="387">
        <v>3</v>
      </c>
      <c r="M15" s="386">
        <v>3</v>
      </c>
      <c r="N15" s="386">
        <v>3</v>
      </c>
      <c r="O15" s="399">
        <f t="shared" si="6"/>
        <v>3</v>
      </c>
      <c r="P15" s="219" t="e">
        <f t="shared" si="7"/>
        <v>#N/A</v>
      </c>
      <c r="Q15" s="220" t="e">
        <f t="shared" si="8"/>
        <v>#N/A</v>
      </c>
      <c r="R15" s="394" t="e">
        <f t="shared" si="9"/>
        <v>#N/A</v>
      </c>
      <c r="S15" s="415" t="e">
        <f t="shared" si="10"/>
        <v>#N/A</v>
      </c>
      <c r="T15" s="420"/>
      <c r="U15" s="143"/>
      <c r="V15" s="143"/>
      <c r="W15" s="143"/>
      <c r="X15" s="143"/>
      <c r="Y15" s="143"/>
      <c r="Z15" s="7"/>
      <c r="AA15" s="7"/>
      <c r="AB15" s="7"/>
      <c r="AC15" s="7"/>
      <c r="AD15" s="7"/>
      <c r="AE15" s="7"/>
      <c r="AF15" s="395"/>
      <c r="AG15" s="387" t="e">
        <f t="shared" si="11"/>
        <v>#N/A</v>
      </c>
      <c r="AH15" s="386" t="e">
        <f t="shared" si="12"/>
        <v>#N/A</v>
      </c>
      <c r="AI15" s="394" t="e">
        <f t="shared" si="13"/>
        <v>#N/A</v>
      </c>
      <c r="AJ15" s="398" t="e">
        <f t="shared" si="14"/>
        <v>#N/A</v>
      </c>
    </row>
    <row r="16" spans="1:36" ht="28" x14ac:dyDescent="0.15">
      <c r="A16" s="392" t="s">
        <v>1157</v>
      </c>
      <c r="B16" s="383"/>
      <c r="C16" s="383"/>
      <c r="D16" s="383"/>
      <c r="E16" s="397" t="e">
        <f t="shared" si="0"/>
        <v>#N/A</v>
      </c>
      <c r="F16" s="385" t="str">
        <f t="shared" si="1"/>
        <v xml:space="preserve">Failure to protect  from  exploiting </v>
      </c>
      <c r="G16" s="387" t="e">
        <f t="shared" si="2"/>
        <v>#N/A</v>
      </c>
      <c r="H16" s="220" t="e">
        <f t="shared" si="3"/>
        <v>#N/A</v>
      </c>
      <c r="I16" s="423" t="e">
        <f t="shared" si="4"/>
        <v>#N/A</v>
      </c>
      <c r="J16" s="388" t="e">
        <f t="shared" si="5"/>
        <v>#N/A</v>
      </c>
      <c r="K16" s="409" t="s">
        <v>686</v>
      </c>
      <c r="L16" s="387">
        <v>3</v>
      </c>
      <c r="M16" s="386">
        <v>3</v>
      </c>
      <c r="N16" s="386">
        <v>3</v>
      </c>
      <c r="O16" s="399">
        <f t="shared" si="6"/>
        <v>3</v>
      </c>
      <c r="P16" s="219" t="e">
        <f t="shared" si="7"/>
        <v>#N/A</v>
      </c>
      <c r="Q16" s="220" t="e">
        <f t="shared" si="8"/>
        <v>#N/A</v>
      </c>
      <c r="R16" s="394" t="e">
        <f t="shared" si="9"/>
        <v>#N/A</v>
      </c>
      <c r="S16" s="415" t="e">
        <f t="shared" si="10"/>
        <v>#N/A</v>
      </c>
      <c r="T16" s="420"/>
      <c r="U16" s="143"/>
      <c r="V16" s="143"/>
      <c r="W16" s="143"/>
      <c r="X16" s="143"/>
      <c r="Y16" s="143"/>
      <c r="Z16" s="7"/>
      <c r="AA16" s="7"/>
      <c r="AB16" s="7"/>
      <c r="AC16" s="7"/>
      <c r="AD16" s="7"/>
      <c r="AE16" s="7"/>
      <c r="AF16" s="395"/>
      <c r="AG16" s="387" t="e">
        <f t="shared" si="11"/>
        <v>#N/A</v>
      </c>
      <c r="AH16" s="386" t="e">
        <f t="shared" si="12"/>
        <v>#N/A</v>
      </c>
      <c r="AI16" s="394" t="e">
        <f t="shared" si="13"/>
        <v>#N/A</v>
      </c>
      <c r="AJ16" s="398" t="e">
        <f t="shared" si="14"/>
        <v>#N/A</v>
      </c>
    </row>
    <row r="17" spans="1:36" ht="28" x14ac:dyDescent="0.15">
      <c r="A17" s="414" t="s">
        <v>1158</v>
      </c>
      <c r="B17" s="383"/>
      <c r="C17" s="383"/>
      <c r="D17" s="383"/>
      <c r="E17" s="397" t="e">
        <f t="shared" si="0"/>
        <v>#N/A</v>
      </c>
      <c r="F17" s="385" t="str">
        <f t="shared" si="1"/>
        <v xml:space="preserve">Failure to protect  from  exploiting </v>
      </c>
      <c r="G17" s="387" t="e">
        <f t="shared" si="2"/>
        <v>#N/A</v>
      </c>
      <c r="H17" s="220" t="e">
        <f t="shared" si="3"/>
        <v>#N/A</v>
      </c>
      <c r="I17" s="423" t="e">
        <f t="shared" si="4"/>
        <v>#N/A</v>
      </c>
      <c r="J17" s="388" t="e">
        <f t="shared" si="5"/>
        <v>#N/A</v>
      </c>
      <c r="K17" s="409" t="s">
        <v>686</v>
      </c>
      <c r="L17" s="387">
        <v>3</v>
      </c>
      <c r="M17" s="386">
        <v>3</v>
      </c>
      <c r="N17" s="386">
        <v>3</v>
      </c>
      <c r="O17" s="399">
        <f t="shared" si="6"/>
        <v>3</v>
      </c>
      <c r="P17" s="219" t="e">
        <f t="shared" si="7"/>
        <v>#N/A</v>
      </c>
      <c r="Q17" s="220" t="e">
        <f t="shared" si="8"/>
        <v>#N/A</v>
      </c>
      <c r="R17" s="394" t="e">
        <f t="shared" si="9"/>
        <v>#N/A</v>
      </c>
      <c r="S17" s="415" t="e">
        <f t="shared" si="10"/>
        <v>#N/A</v>
      </c>
      <c r="T17" s="420"/>
      <c r="U17" s="143"/>
      <c r="V17" s="143"/>
      <c r="W17" s="143"/>
      <c r="X17" s="143"/>
      <c r="Y17" s="143"/>
      <c r="Z17" s="7"/>
      <c r="AA17" s="7"/>
      <c r="AB17" s="7"/>
      <c r="AC17" s="7"/>
      <c r="AD17" s="7"/>
      <c r="AE17" s="7"/>
      <c r="AF17" s="395"/>
      <c r="AG17" s="387" t="e">
        <f t="shared" si="11"/>
        <v>#N/A</v>
      </c>
      <c r="AH17" s="386" t="e">
        <f t="shared" si="12"/>
        <v>#N/A</v>
      </c>
      <c r="AI17" s="394" t="e">
        <f t="shared" si="13"/>
        <v>#N/A</v>
      </c>
      <c r="AJ17" s="398" t="e">
        <f t="shared" si="14"/>
        <v>#N/A</v>
      </c>
    </row>
    <row r="18" spans="1:36" ht="84" x14ac:dyDescent="0.15">
      <c r="A18" s="392" t="s">
        <v>1159</v>
      </c>
      <c r="B18" s="383" t="s">
        <v>480</v>
      </c>
      <c r="C18" s="383" t="s">
        <v>878</v>
      </c>
      <c r="D18" s="383" t="s">
        <v>358</v>
      </c>
      <c r="E18" s="397" t="e">
        <f t="shared" si="0"/>
        <v>#N/A</v>
      </c>
      <c r="F18" s="385" t="str">
        <f t="shared" si="1"/>
        <v>Failure to protect Aircraft, Ships, etc from National Extremist / Racial Extremist Groups (NERE) exploiting Explosives - Improvised</v>
      </c>
      <c r="G18" s="387" t="e">
        <f t="shared" si="2"/>
        <v>#N/A</v>
      </c>
      <c r="H18" s="220" t="e">
        <f t="shared" si="3"/>
        <v>#N/A</v>
      </c>
      <c r="I18" s="423" t="e">
        <f t="shared" si="4"/>
        <v>#N/A</v>
      </c>
      <c r="J18" s="388" t="e">
        <f t="shared" si="5"/>
        <v>#N/A</v>
      </c>
      <c r="K18" s="409" t="s">
        <v>686</v>
      </c>
      <c r="L18" s="387">
        <v>3</v>
      </c>
      <c r="M18" s="386">
        <v>3</v>
      </c>
      <c r="N18" s="386">
        <v>3</v>
      </c>
      <c r="O18" s="399">
        <f t="shared" si="6"/>
        <v>3</v>
      </c>
      <c r="P18" s="219" t="e">
        <f t="shared" si="7"/>
        <v>#N/A</v>
      </c>
      <c r="Q18" s="220" t="e">
        <f t="shared" si="8"/>
        <v>#N/A</v>
      </c>
      <c r="R18" s="394" t="e">
        <f t="shared" si="9"/>
        <v>#N/A</v>
      </c>
      <c r="S18" s="415" t="e">
        <f t="shared" si="10"/>
        <v>#N/A</v>
      </c>
      <c r="T18" s="420"/>
      <c r="U18" s="143"/>
      <c r="V18" s="143"/>
      <c r="W18" s="143"/>
      <c r="X18" s="143"/>
      <c r="Y18" s="143"/>
      <c r="Z18" s="7"/>
      <c r="AA18" s="7"/>
      <c r="AB18" s="7"/>
      <c r="AC18" s="7"/>
      <c r="AD18" s="7"/>
      <c r="AE18" s="7"/>
      <c r="AF18" s="395"/>
      <c r="AG18" s="387" t="e">
        <f t="shared" si="11"/>
        <v>#N/A</v>
      </c>
      <c r="AH18" s="386" t="e">
        <f t="shared" si="12"/>
        <v>#N/A</v>
      </c>
      <c r="AI18" s="394" t="e">
        <f t="shared" si="13"/>
        <v>#N/A</v>
      </c>
      <c r="AJ18" s="398" t="e">
        <f t="shared" si="14"/>
        <v>#N/A</v>
      </c>
    </row>
    <row r="19" spans="1:36" ht="98" x14ac:dyDescent="0.15">
      <c r="A19" s="414" t="s">
        <v>1160</v>
      </c>
      <c r="B19" s="383" t="s">
        <v>1091</v>
      </c>
      <c r="C19" s="383" t="s">
        <v>1138</v>
      </c>
      <c r="D19" s="383" t="s">
        <v>1062</v>
      </c>
      <c r="E19" s="397" t="e">
        <f t="shared" si="0"/>
        <v>#N/A</v>
      </c>
      <c r="F19" s="385" t="str">
        <f t="shared" si="1"/>
        <v>Failure to protect Classified information (military IP, intel reports, policy, doctrine, op orders) from Foreign Intelligence Services exploiting Morale Hazards</v>
      </c>
      <c r="G19" s="387" t="e">
        <f t="shared" si="2"/>
        <v>#N/A</v>
      </c>
      <c r="H19" s="220" t="e">
        <f t="shared" si="3"/>
        <v>#N/A</v>
      </c>
      <c r="I19" s="423" t="e">
        <f t="shared" si="4"/>
        <v>#N/A</v>
      </c>
      <c r="J19" s="388" t="e">
        <f t="shared" si="5"/>
        <v>#N/A</v>
      </c>
      <c r="K19" s="409" t="s">
        <v>686</v>
      </c>
      <c r="L19" s="387">
        <v>3</v>
      </c>
      <c r="M19" s="386">
        <v>3</v>
      </c>
      <c r="N19" s="386">
        <v>3</v>
      </c>
      <c r="O19" s="399">
        <f t="shared" si="6"/>
        <v>3</v>
      </c>
      <c r="P19" s="219" t="e">
        <f t="shared" si="7"/>
        <v>#N/A</v>
      </c>
      <c r="Q19" s="220" t="e">
        <f t="shared" si="8"/>
        <v>#N/A</v>
      </c>
      <c r="R19" s="394" t="e">
        <f t="shared" si="9"/>
        <v>#N/A</v>
      </c>
      <c r="S19" s="415" t="e">
        <f t="shared" si="10"/>
        <v>#N/A</v>
      </c>
      <c r="T19" s="420"/>
      <c r="U19" s="143"/>
      <c r="V19" s="143"/>
      <c r="W19" s="143"/>
      <c r="X19" s="143"/>
      <c r="Y19" s="143"/>
      <c r="Z19" s="7"/>
      <c r="AA19" s="7"/>
      <c r="AB19" s="7"/>
      <c r="AC19" s="7"/>
      <c r="AD19" s="7"/>
      <c r="AE19" s="7"/>
      <c r="AF19" s="395"/>
      <c r="AG19" s="387" t="e">
        <f t="shared" si="11"/>
        <v>#N/A</v>
      </c>
      <c r="AH19" s="386" t="e">
        <f t="shared" si="12"/>
        <v>#N/A</v>
      </c>
      <c r="AI19" s="394" t="e">
        <f t="shared" si="13"/>
        <v>#N/A</v>
      </c>
      <c r="AJ19" s="398" t="e">
        <f t="shared" si="14"/>
        <v>#N/A</v>
      </c>
    </row>
    <row r="20" spans="1:36" ht="84" x14ac:dyDescent="0.15">
      <c r="A20" s="392" t="s">
        <v>1161</v>
      </c>
      <c r="B20" s="383" t="s">
        <v>1091</v>
      </c>
      <c r="C20" s="383" t="s">
        <v>877</v>
      </c>
      <c r="D20" s="383" t="s">
        <v>1062</v>
      </c>
      <c r="E20" s="397" t="e">
        <f t="shared" si="0"/>
        <v>#N/A</v>
      </c>
      <c r="F20" s="385" t="str">
        <f t="shared" si="1"/>
        <v>Failure to protect Classified networks such as DSN, Satin-Hi, CabNet, etc from Foreign Intelligence Services exploiting Morale Hazards</v>
      </c>
      <c r="G20" s="387" t="e">
        <f t="shared" si="2"/>
        <v>#N/A</v>
      </c>
      <c r="H20" s="220" t="e">
        <f t="shared" si="3"/>
        <v>#N/A</v>
      </c>
      <c r="I20" s="423" t="e">
        <f t="shared" si="4"/>
        <v>#N/A</v>
      </c>
      <c r="J20" s="388" t="e">
        <f t="shared" si="5"/>
        <v>#N/A</v>
      </c>
      <c r="K20" s="409" t="s">
        <v>686</v>
      </c>
      <c r="L20" s="387">
        <v>3</v>
      </c>
      <c r="M20" s="386">
        <v>3</v>
      </c>
      <c r="N20" s="386">
        <v>3</v>
      </c>
      <c r="O20" s="399">
        <f t="shared" si="6"/>
        <v>3</v>
      </c>
      <c r="P20" s="219" t="e">
        <f t="shared" si="7"/>
        <v>#N/A</v>
      </c>
      <c r="Q20" s="220" t="e">
        <f t="shared" si="8"/>
        <v>#N/A</v>
      </c>
      <c r="R20" s="394" t="e">
        <f t="shared" si="9"/>
        <v>#N/A</v>
      </c>
      <c r="S20" s="415" t="e">
        <f t="shared" si="10"/>
        <v>#N/A</v>
      </c>
      <c r="T20" s="420"/>
      <c r="U20" s="143"/>
      <c r="V20" s="143"/>
      <c r="W20" s="143"/>
      <c r="X20" s="143"/>
      <c r="Y20" s="143"/>
      <c r="Z20" s="7"/>
      <c r="AA20" s="7"/>
      <c r="AB20" s="7"/>
      <c r="AC20" s="7"/>
      <c r="AD20" s="7"/>
      <c r="AE20" s="7"/>
      <c r="AF20" s="395"/>
      <c r="AG20" s="387" t="e">
        <f t="shared" si="11"/>
        <v>#N/A</v>
      </c>
      <c r="AH20" s="386" t="e">
        <f t="shared" si="12"/>
        <v>#N/A</v>
      </c>
      <c r="AI20" s="394" t="e">
        <f t="shared" si="13"/>
        <v>#N/A</v>
      </c>
      <c r="AJ20" s="398" t="e">
        <f t="shared" si="14"/>
        <v>#N/A</v>
      </c>
    </row>
    <row r="21" spans="1:36" ht="98" x14ac:dyDescent="0.15">
      <c r="A21" s="414" t="s">
        <v>1162</v>
      </c>
      <c r="B21" s="383" t="s">
        <v>1091</v>
      </c>
      <c r="C21" s="383" t="s">
        <v>1138</v>
      </c>
      <c r="D21" s="383" t="s">
        <v>1061</v>
      </c>
      <c r="E21" s="397" t="e">
        <f t="shared" si="0"/>
        <v>#N/A</v>
      </c>
      <c r="F21" s="385" t="str">
        <f t="shared" si="1"/>
        <v>Failure to protect Classified information (military IP, intel reports, policy, doctrine, op orders) from Foreign Intelligence Services exploiting Moral Hazards</v>
      </c>
      <c r="G21" s="387" t="e">
        <f t="shared" si="2"/>
        <v>#N/A</v>
      </c>
      <c r="H21" s="220" t="e">
        <f t="shared" si="3"/>
        <v>#N/A</v>
      </c>
      <c r="I21" s="423" t="e">
        <f t="shared" si="4"/>
        <v>#N/A</v>
      </c>
      <c r="J21" s="388" t="e">
        <f t="shared" si="5"/>
        <v>#N/A</v>
      </c>
      <c r="K21" s="409" t="s">
        <v>686</v>
      </c>
      <c r="L21" s="387">
        <v>3</v>
      </c>
      <c r="M21" s="386">
        <v>3</v>
      </c>
      <c r="N21" s="386">
        <v>3</v>
      </c>
      <c r="O21" s="399">
        <f t="shared" si="6"/>
        <v>3</v>
      </c>
      <c r="P21" s="219" t="e">
        <f t="shared" si="7"/>
        <v>#N/A</v>
      </c>
      <c r="Q21" s="220" t="e">
        <f t="shared" si="8"/>
        <v>#N/A</v>
      </c>
      <c r="R21" s="394" t="e">
        <f t="shared" si="9"/>
        <v>#N/A</v>
      </c>
      <c r="S21" s="415" t="e">
        <f t="shared" si="10"/>
        <v>#N/A</v>
      </c>
      <c r="T21" s="420"/>
      <c r="U21" s="143"/>
      <c r="V21" s="143"/>
      <c r="W21" s="143"/>
      <c r="X21" s="143"/>
      <c r="Y21" s="143"/>
      <c r="Z21" s="7"/>
      <c r="AA21" s="7"/>
      <c r="AB21" s="7"/>
      <c r="AC21" s="7"/>
      <c r="AD21" s="7"/>
      <c r="AE21" s="7"/>
      <c r="AF21" s="395"/>
      <c r="AG21" s="387" t="e">
        <f t="shared" si="11"/>
        <v>#N/A</v>
      </c>
      <c r="AH21" s="386" t="e">
        <f t="shared" si="12"/>
        <v>#N/A</v>
      </c>
      <c r="AI21" s="394" t="e">
        <f t="shared" si="13"/>
        <v>#N/A</v>
      </c>
      <c r="AJ21" s="398" t="e">
        <f t="shared" si="14"/>
        <v>#N/A</v>
      </c>
    </row>
    <row r="22" spans="1:36" ht="84" x14ac:dyDescent="0.15">
      <c r="A22" s="392" t="s">
        <v>1163</v>
      </c>
      <c r="B22" s="383" t="s">
        <v>1091</v>
      </c>
      <c r="C22" s="383" t="s">
        <v>877</v>
      </c>
      <c r="D22" s="383" t="s">
        <v>1061</v>
      </c>
      <c r="E22" s="397" t="e">
        <f t="shared" si="0"/>
        <v>#N/A</v>
      </c>
      <c r="F22" s="385" t="str">
        <f t="shared" si="1"/>
        <v>Failure to protect Classified networks such as DSN, Satin-Hi, CabNet, etc from Foreign Intelligence Services exploiting Moral Hazards</v>
      </c>
      <c r="G22" s="387" t="e">
        <f t="shared" si="2"/>
        <v>#N/A</v>
      </c>
      <c r="H22" s="220" t="e">
        <f t="shared" si="3"/>
        <v>#N/A</v>
      </c>
      <c r="I22" s="423" t="e">
        <f t="shared" si="4"/>
        <v>#N/A</v>
      </c>
      <c r="J22" s="388" t="e">
        <f t="shared" si="5"/>
        <v>#N/A</v>
      </c>
      <c r="K22" s="409" t="s">
        <v>686</v>
      </c>
      <c r="L22" s="387">
        <v>3</v>
      </c>
      <c r="M22" s="386">
        <v>3</v>
      </c>
      <c r="N22" s="386">
        <v>3</v>
      </c>
      <c r="O22" s="399">
        <f t="shared" si="6"/>
        <v>3</v>
      </c>
      <c r="P22" s="219" t="e">
        <f t="shared" si="7"/>
        <v>#N/A</v>
      </c>
      <c r="Q22" s="220" t="e">
        <f t="shared" si="8"/>
        <v>#N/A</v>
      </c>
      <c r="R22" s="394" t="e">
        <f t="shared" si="9"/>
        <v>#N/A</v>
      </c>
      <c r="S22" s="415" t="e">
        <f t="shared" si="10"/>
        <v>#N/A</v>
      </c>
      <c r="T22" s="420"/>
      <c r="U22" s="143"/>
      <c r="V22" s="143"/>
      <c r="W22" s="143"/>
      <c r="X22" s="143"/>
      <c r="Y22" s="143"/>
      <c r="Z22" s="7"/>
      <c r="AA22" s="7"/>
      <c r="AB22" s="7"/>
      <c r="AC22" s="7"/>
      <c r="AD22" s="7"/>
      <c r="AE22" s="7"/>
      <c r="AF22" s="395"/>
      <c r="AG22" s="387" t="e">
        <f t="shared" si="11"/>
        <v>#N/A</v>
      </c>
      <c r="AH22" s="386" t="e">
        <f t="shared" si="12"/>
        <v>#N/A</v>
      </c>
      <c r="AI22" s="394" t="e">
        <f t="shared" si="13"/>
        <v>#N/A</v>
      </c>
      <c r="AJ22" s="398" t="e">
        <f t="shared" si="14"/>
        <v>#N/A</v>
      </c>
    </row>
    <row r="23" spans="1:36" ht="56" x14ac:dyDescent="0.15">
      <c r="A23" s="414" t="s">
        <v>1164</v>
      </c>
      <c r="B23" s="383" t="s">
        <v>1091</v>
      </c>
      <c r="C23" s="383" t="s">
        <v>1133</v>
      </c>
      <c r="D23" s="383" t="s">
        <v>1062</v>
      </c>
      <c r="E23" s="397" t="str">
        <f t="shared" si="0"/>
        <v>Information</v>
      </c>
      <c r="F23" s="385" t="str">
        <f t="shared" si="1"/>
        <v>Failure to protect Politically sensitive information from Foreign Intelligence Services exploiting Morale Hazards</v>
      </c>
      <c r="G23" s="387">
        <f t="shared" si="2"/>
        <v>3.6</v>
      </c>
      <c r="H23" s="220">
        <f t="shared" si="3"/>
        <v>3</v>
      </c>
      <c r="I23" s="423" t="str">
        <f t="shared" si="4"/>
        <v>M</v>
      </c>
      <c r="J23" s="388">
        <f t="shared" si="5"/>
        <v>6.6</v>
      </c>
      <c r="K23" s="409" t="s">
        <v>686</v>
      </c>
      <c r="L23" s="387">
        <v>3</v>
      </c>
      <c r="M23" s="386">
        <v>3</v>
      </c>
      <c r="N23" s="386">
        <v>3</v>
      </c>
      <c r="O23" s="399">
        <f t="shared" si="6"/>
        <v>3</v>
      </c>
      <c r="P23" s="219">
        <f t="shared" si="7"/>
        <v>3</v>
      </c>
      <c r="Q23" s="220">
        <f t="shared" si="8"/>
        <v>2.4</v>
      </c>
      <c r="R23" s="394" t="str">
        <f t="shared" si="9"/>
        <v>L</v>
      </c>
      <c r="S23" s="415">
        <f t="shared" si="10"/>
        <v>5</v>
      </c>
      <c r="T23" s="420"/>
      <c r="U23" s="143"/>
      <c r="V23" s="143"/>
      <c r="W23" s="143"/>
      <c r="X23" s="143"/>
      <c r="Y23" s="143"/>
      <c r="Z23" s="7"/>
      <c r="AA23" s="7"/>
      <c r="AB23" s="7"/>
      <c r="AC23" s="7"/>
      <c r="AD23" s="7"/>
      <c r="AE23" s="7"/>
      <c r="AF23" s="395"/>
      <c r="AG23" s="387">
        <f t="shared" si="11"/>
        <v>2</v>
      </c>
      <c r="AH23" s="386">
        <f t="shared" si="12"/>
        <v>2</v>
      </c>
      <c r="AI23" s="394" t="str">
        <f t="shared" si="13"/>
        <v>L</v>
      </c>
      <c r="AJ23" s="398">
        <f t="shared" si="14"/>
        <v>4</v>
      </c>
    </row>
    <row r="24" spans="1:36" ht="56" x14ac:dyDescent="0.15">
      <c r="A24" s="392" t="s">
        <v>1165</v>
      </c>
      <c r="B24" s="383" t="s">
        <v>1091</v>
      </c>
      <c r="C24" s="383" t="s">
        <v>1139</v>
      </c>
      <c r="D24" s="383" t="s">
        <v>1062</v>
      </c>
      <c r="E24" s="397" t="str">
        <f t="shared" si="0"/>
        <v>ICT</v>
      </c>
      <c r="F24" s="385" t="str">
        <f t="shared" si="1"/>
        <v>Failure to protect Portable crypto equipment from Foreign Intelligence Services exploiting Morale Hazards</v>
      </c>
      <c r="G24" s="387">
        <f t="shared" si="2"/>
        <v>3.6</v>
      </c>
      <c r="H24" s="220">
        <f t="shared" si="3"/>
        <v>3</v>
      </c>
      <c r="I24" s="423" t="str">
        <f t="shared" si="4"/>
        <v>M</v>
      </c>
      <c r="J24" s="388">
        <f t="shared" si="5"/>
        <v>6.6</v>
      </c>
      <c r="K24" s="409" t="s">
        <v>686</v>
      </c>
      <c r="L24" s="387">
        <v>3</v>
      </c>
      <c r="M24" s="386">
        <v>3</v>
      </c>
      <c r="N24" s="386">
        <v>3</v>
      </c>
      <c r="O24" s="399">
        <f t="shared" si="6"/>
        <v>3</v>
      </c>
      <c r="P24" s="219">
        <f t="shared" si="7"/>
        <v>3</v>
      </c>
      <c r="Q24" s="220">
        <f t="shared" si="8"/>
        <v>2.4</v>
      </c>
      <c r="R24" s="394" t="str">
        <f t="shared" si="9"/>
        <v>L</v>
      </c>
      <c r="S24" s="415">
        <f t="shared" si="10"/>
        <v>5</v>
      </c>
      <c r="T24" s="420"/>
      <c r="U24" s="143"/>
      <c r="V24" s="143"/>
      <c r="W24" s="143"/>
      <c r="X24" s="143"/>
      <c r="Y24" s="143"/>
      <c r="Z24" s="7"/>
      <c r="AA24" s="7"/>
      <c r="AB24" s="7"/>
      <c r="AC24" s="7"/>
      <c r="AD24" s="7"/>
      <c r="AE24" s="7"/>
      <c r="AF24" s="395"/>
      <c r="AG24" s="387">
        <f t="shared" si="11"/>
        <v>2</v>
      </c>
      <c r="AH24" s="386">
        <f t="shared" si="12"/>
        <v>2</v>
      </c>
      <c r="AI24" s="394" t="str">
        <f t="shared" si="13"/>
        <v>L</v>
      </c>
      <c r="AJ24" s="398">
        <f t="shared" si="14"/>
        <v>4</v>
      </c>
    </row>
    <row r="25" spans="1:36" ht="56" x14ac:dyDescent="0.15">
      <c r="A25" s="414" t="s">
        <v>1166</v>
      </c>
      <c r="B25" s="383" t="s">
        <v>481</v>
      </c>
      <c r="C25" s="383" t="s">
        <v>878</v>
      </c>
      <c r="D25" s="383" t="s">
        <v>684</v>
      </c>
      <c r="E25" s="397" t="e">
        <f t="shared" si="0"/>
        <v>#N/A</v>
      </c>
      <c r="F25" s="385" t="str">
        <f t="shared" si="1"/>
        <v>Failure to protect Aircraft, Ships, etc from IMG - Media, activist groups, etc exploiting Denial of service</v>
      </c>
      <c r="G25" s="387" t="e">
        <f t="shared" si="2"/>
        <v>#N/A</v>
      </c>
      <c r="H25" s="220" t="e">
        <f t="shared" si="3"/>
        <v>#N/A</v>
      </c>
      <c r="I25" s="423" t="e">
        <f t="shared" si="4"/>
        <v>#N/A</v>
      </c>
      <c r="J25" s="388" t="e">
        <f t="shared" si="5"/>
        <v>#N/A</v>
      </c>
      <c r="K25" s="409" t="s">
        <v>686</v>
      </c>
      <c r="L25" s="387">
        <v>5</v>
      </c>
      <c r="M25" s="386">
        <v>4</v>
      </c>
      <c r="N25" s="386">
        <v>3</v>
      </c>
      <c r="O25" s="399">
        <f t="shared" si="6"/>
        <v>4</v>
      </c>
      <c r="P25" s="219" t="e">
        <f t="shared" si="7"/>
        <v>#N/A</v>
      </c>
      <c r="Q25" s="220" t="e">
        <f t="shared" si="8"/>
        <v>#N/A</v>
      </c>
      <c r="R25" s="394" t="e">
        <f t="shared" si="9"/>
        <v>#N/A</v>
      </c>
      <c r="S25" s="415" t="e">
        <f t="shared" si="10"/>
        <v>#N/A</v>
      </c>
      <c r="T25" s="420"/>
      <c r="U25" s="143"/>
      <c r="V25" s="143"/>
      <c r="W25" s="143"/>
      <c r="X25" s="143"/>
      <c r="Y25" s="143"/>
      <c r="Z25" s="7"/>
      <c r="AA25" s="7"/>
      <c r="AB25" s="7"/>
      <c r="AC25" s="7"/>
      <c r="AD25" s="7"/>
      <c r="AE25" s="7"/>
      <c r="AF25" s="395"/>
      <c r="AG25" s="387" t="e">
        <f t="shared" si="11"/>
        <v>#N/A</v>
      </c>
      <c r="AH25" s="386" t="e">
        <f t="shared" si="12"/>
        <v>#N/A</v>
      </c>
      <c r="AI25" s="394" t="e">
        <f t="shared" si="13"/>
        <v>#N/A</v>
      </c>
      <c r="AJ25" s="398" t="e">
        <f t="shared" si="14"/>
        <v>#N/A</v>
      </c>
    </row>
    <row r="26" spans="1:36" ht="98" x14ac:dyDescent="0.15">
      <c r="A26" s="392" t="s">
        <v>1167</v>
      </c>
      <c r="B26" s="383" t="s">
        <v>1091</v>
      </c>
      <c r="C26" s="383" t="s">
        <v>1138</v>
      </c>
      <c r="D26" s="383" t="s">
        <v>1296</v>
      </c>
      <c r="E26" s="397" t="e">
        <f t="shared" si="0"/>
        <v>#N/A</v>
      </c>
      <c r="F26" s="385" t="str">
        <f t="shared" si="1"/>
        <v>Failure to protect Classified information (military IP, intel reports, policy, doctrine, op orders) from Foreign Intelligence Services exploiting Network interception tools (hacking)</v>
      </c>
      <c r="G26" s="387" t="e">
        <f t="shared" si="2"/>
        <v>#N/A</v>
      </c>
      <c r="H26" s="220" t="e">
        <f t="shared" si="3"/>
        <v>#N/A</v>
      </c>
      <c r="I26" s="423" t="e">
        <f t="shared" si="4"/>
        <v>#N/A</v>
      </c>
      <c r="J26" s="388" t="e">
        <f t="shared" si="5"/>
        <v>#N/A</v>
      </c>
      <c r="K26" s="409" t="s">
        <v>686</v>
      </c>
      <c r="L26" s="387">
        <v>5</v>
      </c>
      <c r="M26" s="386">
        <v>4</v>
      </c>
      <c r="N26" s="386">
        <v>2</v>
      </c>
      <c r="O26" s="399">
        <f t="shared" si="6"/>
        <v>3.7</v>
      </c>
      <c r="P26" s="219" t="e">
        <f t="shared" si="7"/>
        <v>#N/A</v>
      </c>
      <c r="Q26" s="220" t="e">
        <f t="shared" si="8"/>
        <v>#N/A</v>
      </c>
      <c r="R26" s="394" t="e">
        <f t="shared" si="9"/>
        <v>#N/A</v>
      </c>
      <c r="S26" s="415" t="e">
        <f t="shared" si="10"/>
        <v>#N/A</v>
      </c>
      <c r="T26" s="420"/>
      <c r="U26" s="143"/>
      <c r="V26" s="143"/>
      <c r="W26" s="143"/>
      <c r="X26" s="143"/>
      <c r="Y26" s="143"/>
      <c r="Z26" s="7"/>
      <c r="AA26" s="7"/>
      <c r="AB26" s="7"/>
      <c r="AC26" s="7"/>
      <c r="AD26" s="7"/>
      <c r="AE26" s="7"/>
      <c r="AF26" s="395"/>
      <c r="AG26" s="387" t="e">
        <f t="shared" si="11"/>
        <v>#N/A</v>
      </c>
      <c r="AH26" s="386" t="e">
        <f t="shared" si="12"/>
        <v>#N/A</v>
      </c>
      <c r="AI26" s="394" t="e">
        <f t="shared" si="13"/>
        <v>#N/A</v>
      </c>
      <c r="AJ26" s="398" t="e">
        <f t="shared" si="14"/>
        <v>#N/A</v>
      </c>
    </row>
    <row r="27" spans="1:36" ht="70" x14ac:dyDescent="0.15">
      <c r="A27" s="414" t="s">
        <v>1168</v>
      </c>
      <c r="B27" s="383" t="s">
        <v>1091</v>
      </c>
      <c r="C27" s="383" t="s">
        <v>1133</v>
      </c>
      <c r="D27" s="383" t="s">
        <v>442</v>
      </c>
      <c r="E27" s="397" t="str">
        <f t="shared" si="0"/>
        <v>Information</v>
      </c>
      <c r="F27" s="385" t="str">
        <f t="shared" si="1"/>
        <v>Failure to protect Politically sensitive information from Foreign Intelligence Services exploiting Fitness for work (eg: fatigue, intoxicants)</v>
      </c>
      <c r="G27" s="387">
        <f t="shared" si="2"/>
        <v>3.6</v>
      </c>
      <c r="H27" s="220">
        <f t="shared" si="3"/>
        <v>3.5</v>
      </c>
      <c r="I27" s="423" t="str">
        <f t="shared" si="4"/>
        <v>H</v>
      </c>
      <c r="J27" s="388">
        <f t="shared" si="5"/>
        <v>7.1</v>
      </c>
      <c r="K27" s="409" t="s">
        <v>686</v>
      </c>
      <c r="L27" s="387">
        <v>5</v>
      </c>
      <c r="M27" s="386">
        <v>4</v>
      </c>
      <c r="N27" s="386">
        <v>2</v>
      </c>
      <c r="O27" s="399">
        <f t="shared" si="6"/>
        <v>3.7</v>
      </c>
      <c r="P27" s="219">
        <f t="shared" si="7"/>
        <v>3</v>
      </c>
      <c r="Q27" s="220">
        <f t="shared" si="8"/>
        <v>2.8</v>
      </c>
      <c r="R27" s="394" t="str">
        <f t="shared" si="9"/>
        <v>M</v>
      </c>
      <c r="S27" s="415">
        <f t="shared" si="10"/>
        <v>6</v>
      </c>
      <c r="T27" s="420"/>
      <c r="U27" s="143"/>
      <c r="V27" s="143"/>
      <c r="W27" s="143"/>
      <c r="X27" s="143"/>
      <c r="Y27" s="143"/>
      <c r="Z27" s="7"/>
      <c r="AA27" s="7"/>
      <c r="AB27" s="7"/>
      <c r="AC27" s="7"/>
      <c r="AD27" s="7"/>
      <c r="AE27" s="7"/>
      <c r="AF27" s="395"/>
      <c r="AG27" s="387">
        <f t="shared" si="11"/>
        <v>2</v>
      </c>
      <c r="AH27" s="386">
        <f t="shared" si="12"/>
        <v>2</v>
      </c>
      <c r="AI27" s="394" t="str">
        <f t="shared" si="13"/>
        <v>L</v>
      </c>
      <c r="AJ27" s="398">
        <f t="shared" si="14"/>
        <v>4</v>
      </c>
    </row>
    <row r="28" spans="1:36" ht="98" x14ac:dyDescent="0.15">
      <c r="A28" s="392" t="s">
        <v>1169</v>
      </c>
      <c r="B28" s="383" t="s">
        <v>1091</v>
      </c>
      <c r="C28" s="383" t="s">
        <v>1138</v>
      </c>
      <c r="D28" s="383" t="s">
        <v>676</v>
      </c>
      <c r="E28" s="397" t="e">
        <f t="shared" si="0"/>
        <v>#N/A</v>
      </c>
      <c r="F28" s="385" t="str">
        <f t="shared" si="1"/>
        <v>Failure to protect Classified information (military IP, intel reports, policy, doctrine, op orders) from Foreign Intelligence Services exploiting Keystroke loggers (hardware or software)</v>
      </c>
      <c r="G28" s="387" t="e">
        <f t="shared" si="2"/>
        <v>#N/A</v>
      </c>
      <c r="H28" s="220" t="e">
        <f t="shared" si="3"/>
        <v>#N/A</v>
      </c>
      <c r="I28" s="423" t="e">
        <f t="shared" si="4"/>
        <v>#N/A</v>
      </c>
      <c r="J28" s="388" t="e">
        <f t="shared" si="5"/>
        <v>#N/A</v>
      </c>
      <c r="K28" s="409" t="s">
        <v>686</v>
      </c>
      <c r="L28" s="387">
        <v>3</v>
      </c>
      <c r="M28" s="386">
        <v>4</v>
      </c>
      <c r="N28" s="386">
        <v>3</v>
      </c>
      <c r="O28" s="399">
        <f t="shared" si="6"/>
        <v>3.3</v>
      </c>
      <c r="P28" s="219" t="e">
        <f t="shared" si="7"/>
        <v>#N/A</v>
      </c>
      <c r="Q28" s="220" t="e">
        <f t="shared" si="8"/>
        <v>#N/A</v>
      </c>
      <c r="R28" s="394" t="e">
        <f t="shared" si="9"/>
        <v>#N/A</v>
      </c>
      <c r="S28" s="415" t="e">
        <f t="shared" si="10"/>
        <v>#N/A</v>
      </c>
      <c r="T28" s="420"/>
      <c r="U28" s="143"/>
      <c r="V28" s="143"/>
      <c r="W28" s="143"/>
      <c r="X28" s="143"/>
      <c r="Y28" s="143"/>
      <c r="Z28" s="7"/>
      <c r="AA28" s="7"/>
      <c r="AB28" s="7"/>
      <c r="AC28" s="7"/>
      <c r="AD28" s="7"/>
      <c r="AE28" s="7"/>
      <c r="AF28" s="395"/>
      <c r="AG28" s="387" t="e">
        <f t="shared" si="11"/>
        <v>#N/A</v>
      </c>
      <c r="AH28" s="386" t="e">
        <f t="shared" si="12"/>
        <v>#N/A</v>
      </c>
      <c r="AI28" s="394" t="e">
        <f t="shared" si="13"/>
        <v>#N/A</v>
      </c>
      <c r="AJ28" s="398" t="e">
        <f t="shared" si="14"/>
        <v>#N/A</v>
      </c>
    </row>
    <row r="29" spans="1:36" ht="70" x14ac:dyDescent="0.15">
      <c r="A29" s="414" t="s">
        <v>1170</v>
      </c>
      <c r="B29" s="383" t="s">
        <v>478</v>
      </c>
      <c r="C29" s="383" t="s">
        <v>878</v>
      </c>
      <c r="D29" s="383" t="s">
        <v>358</v>
      </c>
      <c r="E29" s="397" t="e">
        <f t="shared" si="0"/>
        <v>#N/A</v>
      </c>
      <c r="F29" s="385" t="str">
        <f t="shared" si="1"/>
        <v>Failure to protect Aircraft, Ships, etc from Politically Motivated Violence - Terrorist Groups exploiting Explosives - Improvised</v>
      </c>
      <c r="G29" s="387" t="e">
        <f t="shared" si="2"/>
        <v>#N/A</v>
      </c>
      <c r="H29" s="220" t="e">
        <f t="shared" si="3"/>
        <v>#N/A</v>
      </c>
      <c r="I29" s="423" t="e">
        <f t="shared" si="4"/>
        <v>#N/A</v>
      </c>
      <c r="J29" s="388" t="e">
        <f t="shared" si="5"/>
        <v>#N/A</v>
      </c>
      <c r="K29" s="409" t="s">
        <v>686</v>
      </c>
      <c r="L29" s="387">
        <v>5</v>
      </c>
      <c r="M29" s="386">
        <v>4</v>
      </c>
      <c r="N29" s="386">
        <v>4</v>
      </c>
      <c r="O29" s="399">
        <f t="shared" si="6"/>
        <v>4.3</v>
      </c>
      <c r="P29" s="219" t="e">
        <f t="shared" si="7"/>
        <v>#N/A</v>
      </c>
      <c r="Q29" s="220" t="e">
        <f t="shared" si="8"/>
        <v>#N/A</v>
      </c>
      <c r="R29" s="394" t="e">
        <f t="shared" si="9"/>
        <v>#N/A</v>
      </c>
      <c r="S29" s="415" t="e">
        <f t="shared" si="10"/>
        <v>#N/A</v>
      </c>
      <c r="T29" s="420"/>
      <c r="U29" s="143"/>
      <c r="V29" s="143"/>
      <c r="W29" s="143"/>
      <c r="X29" s="143"/>
      <c r="Y29" s="143"/>
      <c r="Z29" s="7"/>
      <c r="AA29" s="7"/>
      <c r="AB29" s="7"/>
      <c r="AC29" s="7"/>
      <c r="AD29" s="7"/>
      <c r="AE29" s="7"/>
      <c r="AF29" s="395"/>
      <c r="AG29" s="387" t="e">
        <f t="shared" si="11"/>
        <v>#N/A</v>
      </c>
      <c r="AH29" s="386" t="e">
        <f t="shared" si="12"/>
        <v>#N/A</v>
      </c>
      <c r="AI29" s="394" t="e">
        <f t="shared" si="13"/>
        <v>#N/A</v>
      </c>
      <c r="AJ29" s="398" t="e">
        <f t="shared" si="14"/>
        <v>#N/A</v>
      </c>
    </row>
    <row r="30" spans="1:36" ht="56" x14ac:dyDescent="0.15">
      <c r="A30" s="392" t="s">
        <v>1171</v>
      </c>
      <c r="B30" s="383" t="s">
        <v>1091</v>
      </c>
      <c r="C30" s="383" t="s">
        <v>1133</v>
      </c>
      <c r="D30" s="383" t="s">
        <v>1297</v>
      </c>
      <c r="E30" s="397" t="str">
        <f t="shared" si="0"/>
        <v>Information</v>
      </c>
      <c r="F30" s="385" t="str">
        <f t="shared" si="1"/>
        <v>Failure to protect Politically sensitive information from Foreign Intelligence Services exploiting Cameras (portable)</v>
      </c>
      <c r="G30" s="387">
        <f t="shared" si="2"/>
        <v>3.6</v>
      </c>
      <c r="H30" s="220">
        <f t="shared" si="3"/>
        <v>3.7</v>
      </c>
      <c r="I30" s="423" t="str">
        <f t="shared" si="4"/>
        <v>H</v>
      </c>
      <c r="J30" s="388">
        <f t="shared" si="5"/>
        <v>7.3</v>
      </c>
      <c r="K30" s="409" t="s">
        <v>686</v>
      </c>
      <c r="L30" s="387">
        <v>3</v>
      </c>
      <c r="M30" s="386">
        <v>4</v>
      </c>
      <c r="N30" s="386">
        <v>3</v>
      </c>
      <c r="O30" s="399">
        <f t="shared" si="6"/>
        <v>3.3</v>
      </c>
      <c r="P30" s="219">
        <f t="shared" si="7"/>
        <v>3</v>
      </c>
      <c r="Q30" s="220">
        <f t="shared" si="8"/>
        <v>3</v>
      </c>
      <c r="R30" s="394" t="str">
        <f t="shared" si="9"/>
        <v>M</v>
      </c>
      <c r="S30" s="415">
        <f t="shared" si="10"/>
        <v>6</v>
      </c>
      <c r="T30" s="420"/>
      <c r="U30" s="143"/>
      <c r="V30" s="143"/>
      <c r="W30" s="143"/>
      <c r="X30" s="143"/>
      <c r="Y30" s="143"/>
      <c r="Z30" s="7"/>
      <c r="AA30" s="7"/>
      <c r="AB30" s="7"/>
      <c r="AC30" s="7"/>
      <c r="AD30" s="7"/>
      <c r="AE30" s="7"/>
      <c r="AF30" s="395"/>
      <c r="AG30" s="387">
        <f t="shared" si="11"/>
        <v>2</v>
      </c>
      <c r="AH30" s="386">
        <f t="shared" si="12"/>
        <v>2</v>
      </c>
      <c r="AI30" s="394" t="str">
        <f t="shared" si="13"/>
        <v>L</v>
      </c>
      <c r="AJ30" s="398">
        <f t="shared" si="14"/>
        <v>4</v>
      </c>
    </row>
    <row r="31" spans="1:36" ht="98" x14ac:dyDescent="0.15">
      <c r="A31" s="414" t="s">
        <v>1172</v>
      </c>
      <c r="B31" s="383" t="s">
        <v>1091</v>
      </c>
      <c r="C31" s="383" t="s">
        <v>1136</v>
      </c>
      <c r="D31" s="383" t="s">
        <v>1063</v>
      </c>
      <c r="E31" s="397" t="e">
        <f t="shared" si="0"/>
        <v>#N/A</v>
      </c>
      <c r="F31" s="385" t="str">
        <f t="shared" si="1"/>
        <v>Failure to protect Portable attractive items (night vision eq, laptops, radios, phones) from Foreign Intelligence Services exploiting Complacency</v>
      </c>
      <c r="G31" s="387" t="e">
        <f t="shared" si="2"/>
        <v>#N/A</v>
      </c>
      <c r="H31" s="220" t="e">
        <f t="shared" si="3"/>
        <v>#N/A</v>
      </c>
      <c r="I31" s="423" t="e">
        <f t="shared" si="4"/>
        <v>#N/A</v>
      </c>
      <c r="J31" s="388" t="e">
        <f t="shared" si="5"/>
        <v>#N/A</v>
      </c>
      <c r="K31" s="409" t="s">
        <v>686</v>
      </c>
      <c r="L31" s="387">
        <v>3</v>
      </c>
      <c r="M31" s="386">
        <v>2</v>
      </c>
      <c r="N31" s="386">
        <v>1</v>
      </c>
      <c r="O31" s="399">
        <f t="shared" si="6"/>
        <v>2</v>
      </c>
      <c r="P31" s="219" t="e">
        <f t="shared" si="7"/>
        <v>#N/A</v>
      </c>
      <c r="Q31" s="220" t="e">
        <f t="shared" si="8"/>
        <v>#N/A</v>
      </c>
      <c r="R31" s="394" t="e">
        <f t="shared" si="9"/>
        <v>#N/A</v>
      </c>
      <c r="S31" s="415" t="e">
        <f t="shared" si="10"/>
        <v>#N/A</v>
      </c>
      <c r="T31" s="420"/>
      <c r="U31" s="143"/>
      <c r="V31" s="143"/>
      <c r="W31" s="143"/>
      <c r="X31" s="143"/>
      <c r="Y31" s="143"/>
      <c r="Z31" s="7"/>
      <c r="AA31" s="7"/>
      <c r="AB31" s="7"/>
      <c r="AC31" s="7"/>
      <c r="AD31" s="7"/>
      <c r="AE31" s="7"/>
      <c r="AF31" s="395"/>
      <c r="AG31" s="387" t="e">
        <f t="shared" si="11"/>
        <v>#N/A</v>
      </c>
      <c r="AH31" s="386" t="e">
        <f t="shared" si="12"/>
        <v>#N/A</v>
      </c>
      <c r="AI31" s="394" t="e">
        <f t="shared" si="13"/>
        <v>#N/A</v>
      </c>
      <c r="AJ31" s="398" t="e">
        <f t="shared" si="14"/>
        <v>#N/A</v>
      </c>
    </row>
    <row r="32" spans="1:36" ht="56" x14ac:dyDescent="0.15">
      <c r="A32" s="392" t="s">
        <v>1173</v>
      </c>
      <c r="B32" s="383" t="s">
        <v>1091</v>
      </c>
      <c r="C32" s="383" t="s">
        <v>1132</v>
      </c>
      <c r="D32" s="383" t="s">
        <v>1297</v>
      </c>
      <c r="E32" s="397" t="str">
        <f t="shared" si="0"/>
        <v>Information</v>
      </c>
      <c r="F32" s="385" t="str">
        <f t="shared" si="1"/>
        <v>Failure to protect Commercially sensitive information from Foreign Intelligence Services exploiting Cameras (portable)</v>
      </c>
      <c r="G32" s="387">
        <f t="shared" si="2"/>
        <v>3.6</v>
      </c>
      <c r="H32" s="220">
        <f t="shared" si="3"/>
        <v>3.3</v>
      </c>
      <c r="I32" s="423" t="str">
        <f t="shared" si="4"/>
        <v>M</v>
      </c>
      <c r="J32" s="388">
        <f t="shared" si="5"/>
        <v>6.9</v>
      </c>
      <c r="K32" s="409" t="s">
        <v>686</v>
      </c>
      <c r="L32" s="387">
        <v>3</v>
      </c>
      <c r="M32" s="386">
        <v>2</v>
      </c>
      <c r="N32" s="386">
        <v>1</v>
      </c>
      <c r="O32" s="399">
        <f t="shared" si="6"/>
        <v>2</v>
      </c>
      <c r="P32" s="219">
        <f t="shared" si="7"/>
        <v>3</v>
      </c>
      <c r="Q32" s="220">
        <f t="shared" si="8"/>
        <v>2.9</v>
      </c>
      <c r="R32" s="394" t="str">
        <f t="shared" si="9"/>
        <v>M</v>
      </c>
      <c r="S32" s="415">
        <f t="shared" si="10"/>
        <v>6</v>
      </c>
      <c r="T32" s="420"/>
      <c r="U32" s="143"/>
      <c r="V32" s="143"/>
      <c r="W32" s="143"/>
      <c r="X32" s="143"/>
      <c r="Y32" s="143"/>
      <c r="Z32" s="7"/>
      <c r="AA32" s="7"/>
      <c r="AB32" s="7"/>
      <c r="AC32" s="7"/>
      <c r="AD32" s="7"/>
      <c r="AE32" s="7"/>
      <c r="AF32" s="395"/>
      <c r="AG32" s="387">
        <f t="shared" si="11"/>
        <v>2</v>
      </c>
      <c r="AH32" s="386">
        <f t="shared" si="12"/>
        <v>2</v>
      </c>
      <c r="AI32" s="394" t="str">
        <f t="shared" si="13"/>
        <v>L</v>
      </c>
      <c r="AJ32" s="398">
        <f t="shared" si="14"/>
        <v>4</v>
      </c>
    </row>
    <row r="33" spans="1:36" ht="84" x14ac:dyDescent="0.15">
      <c r="A33" s="414" t="s">
        <v>1174</v>
      </c>
      <c r="B33" s="383" t="s">
        <v>480</v>
      </c>
      <c r="C33" s="383" t="s">
        <v>368</v>
      </c>
      <c r="D33" s="383" t="s">
        <v>358</v>
      </c>
      <c r="E33" s="397" t="e">
        <f t="shared" ref="E33:E64" si="15">INDEX(CriTable,MATCH(C33,Assets,0),2)</f>
        <v>#N/A</v>
      </c>
      <c r="F33" s="385" t="str">
        <f t="shared" si="1"/>
        <v>Failure to protect Bases, Facilities, Buildings from National Extremist / Racial Extremist Groups (NERE) exploiting Explosives - Improvised</v>
      </c>
      <c r="G33" s="387" t="e">
        <f t="shared" ref="G33:G64" si="16">ROUND((INDEX(ThrTable,MATCH(B33,Threats,0),15)+INDEX(OppTable,MATCH(C33,Assets,0),6))/2,1)</f>
        <v>#N/A</v>
      </c>
      <c r="H33" s="220" t="e">
        <f t="shared" ref="H33:H64" si="17">ROUND((INDEX(HazTable,MATCH(D33,Hazards,0),6)+INDEX(CriTable,MATCH(C33,Assets,0),7))/2,1)</f>
        <v>#N/A</v>
      </c>
      <c r="I33" s="423" t="e">
        <f t="shared" ref="I33:I64" si="18">VLOOKUP(J33,RiskRating,2)</f>
        <v>#N/A</v>
      </c>
      <c r="J33" s="388" t="e">
        <f t="shared" ref="J33:J64" si="19">IF(H33&gt;0,ROUND(((G33+H33)),1),"")</f>
        <v>#N/A</v>
      </c>
      <c r="K33" s="409" t="s">
        <v>686</v>
      </c>
      <c r="L33" s="387">
        <v>3</v>
      </c>
      <c r="M33" s="386">
        <v>2</v>
      </c>
      <c r="N33" s="386">
        <v>1</v>
      </c>
      <c r="O33" s="399">
        <f t="shared" ref="O33:O64" si="20">ROUND(AVERAGE(L33:N33),1)</f>
        <v>2</v>
      </c>
      <c r="P33" s="219" t="e">
        <f t="shared" ref="P33:P64" si="21">ROUND(G33-(O33/5),0)</f>
        <v>#N/A</v>
      </c>
      <c r="Q33" s="220" t="e">
        <f t="shared" ref="Q33:Q64" si="22">ROUND(H33-(O33/5),1)</f>
        <v>#N/A</v>
      </c>
      <c r="R33" s="394" t="e">
        <f t="shared" ref="R33:R64" si="23">VLOOKUP(S33,RiskRating,2)</f>
        <v>#N/A</v>
      </c>
      <c r="S33" s="415" t="e">
        <f t="shared" ref="S33:S64" si="24">IF(Q33&gt;0,ROUND(((P33+Q33)),0),"")</f>
        <v>#N/A</v>
      </c>
      <c r="T33" s="420"/>
      <c r="U33" s="143"/>
      <c r="V33" s="143"/>
      <c r="W33" s="143"/>
      <c r="X33" s="143"/>
      <c r="Y33" s="143"/>
      <c r="Z33" s="7"/>
      <c r="AA33" s="7"/>
      <c r="AB33" s="7"/>
      <c r="AC33" s="7"/>
      <c r="AD33" s="7"/>
      <c r="AE33" s="7"/>
      <c r="AF33" s="395"/>
      <c r="AG33" s="387" t="e">
        <f t="shared" ref="AG33:AG64" si="25">ROUND(P33*0.8,0)</f>
        <v>#N/A</v>
      </c>
      <c r="AH33" s="386" t="e">
        <f t="shared" ref="AH33:AH64" si="26">ROUND(Q33*0.8,0)</f>
        <v>#N/A</v>
      </c>
      <c r="AI33" s="394" t="e">
        <f t="shared" ref="AI33:AI64" si="27">VLOOKUP(AJ33,RiskRating,2)</f>
        <v>#N/A</v>
      </c>
      <c r="AJ33" s="398" t="e">
        <f t="shared" ref="AJ33:AJ64" si="28">IF(AH33&gt;0,ROUND(((AG33+AH33)),1),"")</f>
        <v>#N/A</v>
      </c>
    </row>
    <row r="34" spans="1:36" ht="84" x14ac:dyDescent="0.15">
      <c r="A34" s="392" t="s">
        <v>1175</v>
      </c>
      <c r="B34" s="383" t="s">
        <v>1091</v>
      </c>
      <c r="C34" s="383" t="s">
        <v>877</v>
      </c>
      <c r="D34" s="383" t="s">
        <v>1296</v>
      </c>
      <c r="E34" s="397" t="e">
        <f t="shared" si="15"/>
        <v>#N/A</v>
      </c>
      <c r="F34" s="385" t="str">
        <f t="shared" si="1"/>
        <v>Failure to protect Classified networks such as DSN, Satin-Hi, CabNet, etc from Foreign Intelligence Services exploiting Network interception tools (hacking)</v>
      </c>
      <c r="G34" s="387" t="e">
        <f t="shared" si="16"/>
        <v>#N/A</v>
      </c>
      <c r="H34" s="220" t="e">
        <f t="shared" si="17"/>
        <v>#N/A</v>
      </c>
      <c r="I34" s="423" t="e">
        <f t="shared" si="18"/>
        <v>#N/A</v>
      </c>
      <c r="J34" s="388" t="e">
        <f t="shared" si="19"/>
        <v>#N/A</v>
      </c>
      <c r="K34" s="409" t="s">
        <v>686</v>
      </c>
      <c r="L34" s="387">
        <v>5</v>
      </c>
      <c r="M34" s="386">
        <v>4</v>
      </c>
      <c r="N34" s="386">
        <v>4</v>
      </c>
      <c r="O34" s="399">
        <f t="shared" si="20"/>
        <v>4.3</v>
      </c>
      <c r="P34" s="219" t="e">
        <f t="shared" si="21"/>
        <v>#N/A</v>
      </c>
      <c r="Q34" s="220" t="e">
        <f t="shared" si="22"/>
        <v>#N/A</v>
      </c>
      <c r="R34" s="394" t="e">
        <f t="shared" si="23"/>
        <v>#N/A</v>
      </c>
      <c r="S34" s="415" t="e">
        <f t="shared" si="24"/>
        <v>#N/A</v>
      </c>
      <c r="T34" s="420"/>
      <c r="U34" s="143"/>
      <c r="V34" s="143"/>
      <c r="W34" s="143"/>
      <c r="X34" s="143"/>
      <c r="Y34" s="143"/>
      <c r="Z34" s="7"/>
      <c r="AA34" s="7"/>
      <c r="AB34" s="7"/>
      <c r="AC34" s="7"/>
      <c r="AD34" s="7"/>
      <c r="AE34" s="7"/>
      <c r="AF34" s="395"/>
      <c r="AG34" s="387" t="e">
        <f t="shared" si="25"/>
        <v>#N/A</v>
      </c>
      <c r="AH34" s="386" t="e">
        <f t="shared" si="26"/>
        <v>#N/A</v>
      </c>
      <c r="AI34" s="394" t="e">
        <f t="shared" si="27"/>
        <v>#N/A</v>
      </c>
      <c r="AJ34" s="398" t="e">
        <f t="shared" si="28"/>
        <v>#N/A</v>
      </c>
    </row>
    <row r="35" spans="1:36" ht="70" x14ac:dyDescent="0.15">
      <c r="A35" s="414" t="s">
        <v>1176</v>
      </c>
      <c r="B35" s="383" t="s">
        <v>481</v>
      </c>
      <c r="C35" s="383" t="s">
        <v>1133</v>
      </c>
      <c r="D35" s="383" t="s">
        <v>1296</v>
      </c>
      <c r="E35" s="397" t="str">
        <f t="shared" si="15"/>
        <v>Information</v>
      </c>
      <c r="F35" s="385" t="str">
        <f t="shared" si="1"/>
        <v>Failure to protect Politically sensitive information from IMG - Media, activist groups, etc exploiting Network interception tools (hacking)</v>
      </c>
      <c r="G35" s="387">
        <f t="shared" si="16"/>
        <v>3</v>
      </c>
      <c r="H35" s="220">
        <f t="shared" si="17"/>
        <v>3.5</v>
      </c>
      <c r="I35" s="423" t="str">
        <f t="shared" si="18"/>
        <v>M</v>
      </c>
      <c r="J35" s="388">
        <f t="shared" si="19"/>
        <v>6.5</v>
      </c>
      <c r="K35" s="409" t="s">
        <v>686</v>
      </c>
      <c r="L35" s="387">
        <v>4</v>
      </c>
      <c r="M35" s="386">
        <v>3</v>
      </c>
      <c r="N35" s="386">
        <v>2</v>
      </c>
      <c r="O35" s="399">
        <f t="shared" si="20"/>
        <v>3</v>
      </c>
      <c r="P35" s="219">
        <f t="shared" si="21"/>
        <v>2</v>
      </c>
      <c r="Q35" s="220">
        <f t="shared" si="22"/>
        <v>2.9</v>
      </c>
      <c r="R35" s="394" t="str">
        <f t="shared" si="23"/>
        <v>L</v>
      </c>
      <c r="S35" s="415">
        <f t="shared" si="24"/>
        <v>5</v>
      </c>
      <c r="T35" s="420"/>
      <c r="U35" s="143"/>
      <c r="V35" s="143"/>
      <c r="W35" s="143"/>
      <c r="X35" s="143"/>
      <c r="Y35" s="143"/>
      <c r="Z35" s="7"/>
      <c r="AA35" s="7"/>
      <c r="AB35" s="7"/>
      <c r="AC35" s="7"/>
      <c r="AD35" s="7"/>
      <c r="AE35" s="7"/>
      <c r="AF35" s="395"/>
      <c r="AG35" s="387">
        <f t="shared" si="25"/>
        <v>2</v>
      </c>
      <c r="AH35" s="386">
        <f t="shared" si="26"/>
        <v>2</v>
      </c>
      <c r="AI35" s="394" t="str">
        <f t="shared" si="27"/>
        <v>L</v>
      </c>
      <c r="AJ35" s="398">
        <f t="shared" si="28"/>
        <v>4</v>
      </c>
    </row>
    <row r="36" spans="1:36" ht="56" x14ac:dyDescent="0.15">
      <c r="A36" s="392" t="s">
        <v>1177</v>
      </c>
      <c r="B36" s="383" t="s">
        <v>822</v>
      </c>
      <c r="C36" s="383" t="s">
        <v>1133</v>
      </c>
      <c r="D36" s="383" t="s">
        <v>1297</v>
      </c>
      <c r="E36" s="397" t="str">
        <f t="shared" si="15"/>
        <v>Information</v>
      </c>
      <c r="F36" s="385" t="str">
        <f t="shared" si="1"/>
        <v>Failure to protect Politically sensitive information from Other - Disgruntled Staff exploiting Cameras (portable)</v>
      </c>
      <c r="G36" s="387">
        <f t="shared" si="16"/>
        <v>2.8</v>
      </c>
      <c r="H36" s="220">
        <f t="shared" si="17"/>
        <v>3.7</v>
      </c>
      <c r="I36" s="423" t="str">
        <f t="shared" si="18"/>
        <v>M</v>
      </c>
      <c r="J36" s="388">
        <f t="shared" si="19"/>
        <v>6.5</v>
      </c>
      <c r="K36" s="409" t="s">
        <v>686</v>
      </c>
      <c r="L36" s="387">
        <v>4</v>
      </c>
      <c r="M36" s="386">
        <v>3</v>
      </c>
      <c r="N36" s="386">
        <v>2</v>
      </c>
      <c r="O36" s="399">
        <f t="shared" si="20"/>
        <v>3</v>
      </c>
      <c r="P36" s="219">
        <f t="shared" si="21"/>
        <v>2</v>
      </c>
      <c r="Q36" s="220">
        <f t="shared" si="22"/>
        <v>3.1</v>
      </c>
      <c r="R36" s="394" t="str">
        <f t="shared" si="23"/>
        <v>L</v>
      </c>
      <c r="S36" s="415">
        <f t="shared" si="24"/>
        <v>5</v>
      </c>
      <c r="T36" s="420"/>
      <c r="U36" s="143"/>
      <c r="V36" s="143"/>
      <c r="W36" s="143"/>
      <c r="X36" s="143"/>
      <c r="Y36" s="143"/>
      <c r="Z36" s="7"/>
      <c r="AA36" s="7"/>
      <c r="AB36" s="7"/>
      <c r="AC36" s="7"/>
      <c r="AD36" s="7"/>
      <c r="AE36" s="7"/>
      <c r="AF36" s="395"/>
      <c r="AG36" s="387">
        <f t="shared" si="25"/>
        <v>2</v>
      </c>
      <c r="AH36" s="386">
        <f t="shared" si="26"/>
        <v>2</v>
      </c>
      <c r="AI36" s="394" t="str">
        <f t="shared" si="27"/>
        <v>L</v>
      </c>
      <c r="AJ36" s="398">
        <f t="shared" si="28"/>
        <v>4</v>
      </c>
    </row>
    <row r="37" spans="1:36" ht="98" x14ac:dyDescent="0.15">
      <c r="A37" s="414" t="s">
        <v>1178</v>
      </c>
      <c r="B37" s="383" t="s">
        <v>1091</v>
      </c>
      <c r="C37" s="383" t="s">
        <v>1136</v>
      </c>
      <c r="D37" s="383" t="s">
        <v>1063</v>
      </c>
      <c r="E37" s="397" t="e">
        <f t="shared" si="15"/>
        <v>#N/A</v>
      </c>
      <c r="F37" s="385" t="str">
        <f t="shared" si="1"/>
        <v>Failure to protect Portable attractive items (night vision eq, laptops, radios, phones) from Foreign Intelligence Services exploiting Complacency</v>
      </c>
      <c r="G37" s="387" t="e">
        <f t="shared" si="16"/>
        <v>#N/A</v>
      </c>
      <c r="H37" s="220" t="e">
        <f t="shared" si="17"/>
        <v>#N/A</v>
      </c>
      <c r="I37" s="423" t="e">
        <f t="shared" si="18"/>
        <v>#N/A</v>
      </c>
      <c r="J37" s="388" t="e">
        <f t="shared" si="19"/>
        <v>#N/A</v>
      </c>
      <c r="K37" s="409" t="s">
        <v>686</v>
      </c>
      <c r="L37" s="387">
        <v>3</v>
      </c>
      <c r="M37" s="386">
        <v>2</v>
      </c>
      <c r="N37" s="386">
        <v>3</v>
      </c>
      <c r="O37" s="399">
        <f t="shared" si="20"/>
        <v>2.7</v>
      </c>
      <c r="P37" s="219" t="e">
        <f t="shared" si="21"/>
        <v>#N/A</v>
      </c>
      <c r="Q37" s="220" t="e">
        <f t="shared" si="22"/>
        <v>#N/A</v>
      </c>
      <c r="R37" s="394" t="e">
        <f t="shared" si="23"/>
        <v>#N/A</v>
      </c>
      <c r="S37" s="415" t="e">
        <f t="shared" si="24"/>
        <v>#N/A</v>
      </c>
      <c r="T37" s="420"/>
      <c r="U37" s="143"/>
      <c r="V37" s="143"/>
      <c r="W37" s="143"/>
      <c r="X37" s="143"/>
      <c r="Y37" s="143"/>
      <c r="Z37" s="7"/>
      <c r="AA37" s="7"/>
      <c r="AB37" s="7"/>
      <c r="AC37" s="7"/>
      <c r="AD37" s="7"/>
      <c r="AE37" s="7"/>
      <c r="AF37" s="395"/>
      <c r="AG37" s="387" t="e">
        <f t="shared" si="25"/>
        <v>#N/A</v>
      </c>
      <c r="AH37" s="386" t="e">
        <f t="shared" si="26"/>
        <v>#N/A</v>
      </c>
      <c r="AI37" s="394" t="e">
        <f t="shared" si="27"/>
        <v>#N/A</v>
      </c>
      <c r="AJ37" s="398" t="e">
        <f t="shared" si="28"/>
        <v>#N/A</v>
      </c>
    </row>
    <row r="38" spans="1:36" ht="70" x14ac:dyDescent="0.15">
      <c r="A38" s="392" t="s">
        <v>1179</v>
      </c>
      <c r="B38" s="383" t="s">
        <v>824</v>
      </c>
      <c r="C38" s="383" t="s">
        <v>682</v>
      </c>
      <c r="D38" s="383" t="s">
        <v>357</v>
      </c>
      <c r="E38" s="397" t="str">
        <f t="shared" si="15"/>
        <v>People</v>
      </c>
      <c r="F38" s="385" t="str">
        <f t="shared" si="1"/>
        <v xml:space="preserve">Failure to protect Personnel - All from Crime - Violent crime (assault, armed robbery) exploiting Small arms </v>
      </c>
      <c r="G38" s="387">
        <f t="shared" si="16"/>
        <v>3.4</v>
      </c>
      <c r="H38" s="220" t="e">
        <f t="shared" si="17"/>
        <v>#N/A</v>
      </c>
      <c r="I38" s="423" t="e">
        <f t="shared" si="18"/>
        <v>#N/A</v>
      </c>
      <c r="J38" s="388" t="e">
        <f t="shared" si="19"/>
        <v>#N/A</v>
      </c>
      <c r="K38" s="409" t="s">
        <v>686</v>
      </c>
      <c r="L38" s="387">
        <v>3</v>
      </c>
      <c r="M38" s="386">
        <v>2</v>
      </c>
      <c r="N38" s="386">
        <v>1</v>
      </c>
      <c r="O38" s="399">
        <f t="shared" si="20"/>
        <v>2</v>
      </c>
      <c r="P38" s="219">
        <f t="shared" si="21"/>
        <v>3</v>
      </c>
      <c r="Q38" s="220" t="e">
        <f t="shared" si="22"/>
        <v>#N/A</v>
      </c>
      <c r="R38" s="394" t="e">
        <f t="shared" si="23"/>
        <v>#N/A</v>
      </c>
      <c r="S38" s="415" t="e">
        <f t="shared" si="24"/>
        <v>#N/A</v>
      </c>
      <c r="T38" s="420"/>
      <c r="U38" s="143"/>
      <c r="V38" s="143"/>
      <c r="W38" s="143"/>
      <c r="X38" s="143"/>
      <c r="Y38" s="143"/>
      <c r="Z38" s="7"/>
      <c r="AA38" s="7"/>
      <c r="AB38" s="7"/>
      <c r="AC38" s="7"/>
      <c r="AD38" s="7"/>
      <c r="AE38" s="7"/>
      <c r="AF38" s="395"/>
      <c r="AG38" s="387">
        <f t="shared" si="25"/>
        <v>2</v>
      </c>
      <c r="AH38" s="386" t="e">
        <f t="shared" si="26"/>
        <v>#N/A</v>
      </c>
      <c r="AI38" s="394" t="e">
        <f t="shared" si="27"/>
        <v>#N/A</v>
      </c>
      <c r="AJ38" s="398" t="e">
        <f t="shared" si="28"/>
        <v>#N/A</v>
      </c>
    </row>
    <row r="39" spans="1:36" ht="98" x14ac:dyDescent="0.15">
      <c r="A39" s="414" t="s">
        <v>1180</v>
      </c>
      <c r="B39" s="383" t="s">
        <v>822</v>
      </c>
      <c r="C39" s="383" t="s">
        <v>1138</v>
      </c>
      <c r="D39" s="383" t="s">
        <v>1297</v>
      </c>
      <c r="E39" s="397" t="e">
        <f t="shared" si="15"/>
        <v>#N/A</v>
      </c>
      <c r="F39" s="385" t="str">
        <f t="shared" si="1"/>
        <v>Failure to protect Classified information (military IP, intel reports, policy, doctrine, op orders) from Other - Disgruntled Staff exploiting Cameras (portable)</v>
      </c>
      <c r="G39" s="387" t="e">
        <f t="shared" si="16"/>
        <v>#N/A</v>
      </c>
      <c r="H39" s="220" t="e">
        <f t="shared" si="17"/>
        <v>#N/A</v>
      </c>
      <c r="I39" s="423" t="e">
        <f t="shared" si="18"/>
        <v>#N/A</v>
      </c>
      <c r="J39" s="388" t="e">
        <f t="shared" si="19"/>
        <v>#N/A</v>
      </c>
      <c r="K39" s="409" t="s">
        <v>686</v>
      </c>
      <c r="L39" s="387">
        <v>3</v>
      </c>
      <c r="M39" s="386">
        <v>3</v>
      </c>
      <c r="N39" s="386">
        <v>3</v>
      </c>
      <c r="O39" s="399">
        <f t="shared" si="20"/>
        <v>3</v>
      </c>
      <c r="P39" s="219" t="e">
        <f t="shared" si="21"/>
        <v>#N/A</v>
      </c>
      <c r="Q39" s="220" t="e">
        <f t="shared" si="22"/>
        <v>#N/A</v>
      </c>
      <c r="R39" s="394" t="e">
        <f t="shared" si="23"/>
        <v>#N/A</v>
      </c>
      <c r="S39" s="415" t="e">
        <f t="shared" si="24"/>
        <v>#N/A</v>
      </c>
      <c r="T39" s="420"/>
      <c r="U39" s="143"/>
      <c r="V39" s="143"/>
      <c r="W39" s="143"/>
      <c r="X39" s="143"/>
      <c r="Y39" s="143"/>
      <c r="Z39" s="7"/>
      <c r="AA39" s="7"/>
      <c r="AB39" s="7"/>
      <c r="AC39" s="7"/>
      <c r="AD39" s="7"/>
      <c r="AE39" s="7"/>
      <c r="AF39" s="395"/>
      <c r="AG39" s="387" t="e">
        <f t="shared" si="25"/>
        <v>#N/A</v>
      </c>
      <c r="AH39" s="386" t="e">
        <f t="shared" si="26"/>
        <v>#N/A</v>
      </c>
      <c r="AI39" s="394" t="e">
        <f t="shared" si="27"/>
        <v>#N/A</v>
      </c>
      <c r="AJ39" s="398" t="e">
        <f t="shared" si="28"/>
        <v>#N/A</v>
      </c>
    </row>
    <row r="40" spans="1:36" ht="84" x14ac:dyDescent="0.15">
      <c r="A40" s="392" t="s">
        <v>1181</v>
      </c>
      <c r="B40" s="383" t="s">
        <v>820</v>
      </c>
      <c r="C40" s="383" t="s">
        <v>877</v>
      </c>
      <c r="D40" s="383" t="s">
        <v>1296</v>
      </c>
      <c r="E40" s="397" t="e">
        <f t="shared" si="15"/>
        <v>#N/A</v>
      </c>
      <c r="F40" s="385" t="str">
        <f t="shared" si="1"/>
        <v>Failure to protect Classified networks such as DSN, Satin-Hi, CabNet, etc from Other - Emotionally disturbed persons exploiting Network interception tools (hacking)</v>
      </c>
      <c r="G40" s="387" t="e">
        <f t="shared" si="16"/>
        <v>#N/A</v>
      </c>
      <c r="H40" s="220" t="e">
        <f t="shared" si="17"/>
        <v>#N/A</v>
      </c>
      <c r="I40" s="423" t="e">
        <f t="shared" si="18"/>
        <v>#N/A</v>
      </c>
      <c r="J40" s="388" t="e">
        <f t="shared" si="19"/>
        <v>#N/A</v>
      </c>
      <c r="K40" s="409" t="s">
        <v>686</v>
      </c>
      <c r="L40" s="387">
        <v>3</v>
      </c>
      <c r="M40" s="386">
        <v>3</v>
      </c>
      <c r="N40" s="386">
        <v>3</v>
      </c>
      <c r="O40" s="399">
        <f t="shared" si="20"/>
        <v>3</v>
      </c>
      <c r="P40" s="219" t="e">
        <f t="shared" si="21"/>
        <v>#N/A</v>
      </c>
      <c r="Q40" s="220" t="e">
        <f t="shared" si="22"/>
        <v>#N/A</v>
      </c>
      <c r="R40" s="394" t="e">
        <f t="shared" si="23"/>
        <v>#N/A</v>
      </c>
      <c r="S40" s="415" t="e">
        <f t="shared" si="24"/>
        <v>#N/A</v>
      </c>
      <c r="T40" s="420"/>
      <c r="U40" s="143"/>
      <c r="V40" s="143"/>
      <c r="W40" s="143"/>
      <c r="X40" s="143"/>
      <c r="Y40" s="143"/>
      <c r="Z40" s="7"/>
      <c r="AA40" s="7"/>
      <c r="AB40" s="7"/>
      <c r="AC40" s="7"/>
      <c r="AD40" s="7"/>
      <c r="AE40" s="7"/>
      <c r="AF40" s="395"/>
      <c r="AG40" s="387" t="e">
        <f t="shared" si="25"/>
        <v>#N/A</v>
      </c>
      <c r="AH40" s="386" t="e">
        <f t="shared" si="26"/>
        <v>#N/A</v>
      </c>
      <c r="AI40" s="394" t="e">
        <f t="shared" si="27"/>
        <v>#N/A</v>
      </c>
      <c r="AJ40" s="398" t="e">
        <f t="shared" si="28"/>
        <v>#N/A</v>
      </c>
    </row>
    <row r="41" spans="1:36" ht="56" x14ac:dyDescent="0.15">
      <c r="A41" s="414" t="s">
        <v>1182</v>
      </c>
      <c r="B41" s="383" t="s">
        <v>481</v>
      </c>
      <c r="C41" s="383" t="s">
        <v>1133</v>
      </c>
      <c r="D41" s="383" t="s">
        <v>1297</v>
      </c>
      <c r="E41" s="397" t="str">
        <f t="shared" si="15"/>
        <v>Information</v>
      </c>
      <c r="F41" s="385" t="str">
        <f t="shared" si="1"/>
        <v>Failure to protect Politically sensitive information from IMG - Media, activist groups, etc exploiting Cameras (portable)</v>
      </c>
      <c r="G41" s="387">
        <f t="shared" si="16"/>
        <v>3</v>
      </c>
      <c r="H41" s="220">
        <f t="shared" si="17"/>
        <v>3.7</v>
      </c>
      <c r="I41" s="423" t="str">
        <f t="shared" si="18"/>
        <v>M</v>
      </c>
      <c r="J41" s="388">
        <f t="shared" si="19"/>
        <v>6.7</v>
      </c>
      <c r="K41" s="409" t="s">
        <v>686</v>
      </c>
      <c r="L41" s="387">
        <v>3</v>
      </c>
      <c r="M41" s="386">
        <v>3</v>
      </c>
      <c r="N41" s="386">
        <v>3</v>
      </c>
      <c r="O41" s="399">
        <f t="shared" si="20"/>
        <v>3</v>
      </c>
      <c r="P41" s="219">
        <f t="shared" si="21"/>
        <v>2</v>
      </c>
      <c r="Q41" s="220">
        <f t="shared" si="22"/>
        <v>3.1</v>
      </c>
      <c r="R41" s="394" t="str">
        <f t="shared" si="23"/>
        <v>L</v>
      </c>
      <c r="S41" s="415">
        <f t="shared" si="24"/>
        <v>5</v>
      </c>
      <c r="T41" s="420"/>
      <c r="U41" s="143"/>
      <c r="V41" s="143"/>
      <c r="W41" s="143"/>
      <c r="X41" s="143"/>
      <c r="Y41" s="143"/>
      <c r="Z41" s="7"/>
      <c r="AA41" s="7"/>
      <c r="AB41" s="7"/>
      <c r="AC41" s="7"/>
      <c r="AD41" s="7"/>
      <c r="AE41" s="7"/>
      <c r="AF41" s="395"/>
      <c r="AG41" s="387">
        <f t="shared" si="25"/>
        <v>2</v>
      </c>
      <c r="AH41" s="386">
        <f t="shared" si="26"/>
        <v>2</v>
      </c>
      <c r="AI41" s="394" t="str">
        <f t="shared" si="27"/>
        <v>L</v>
      </c>
      <c r="AJ41" s="398">
        <f t="shared" si="28"/>
        <v>4</v>
      </c>
    </row>
    <row r="42" spans="1:36" ht="56" x14ac:dyDescent="0.15">
      <c r="A42" s="392" t="s">
        <v>1183</v>
      </c>
      <c r="B42" s="383" t="s">
        <v>481</v>
      </c>
      <c r="C42" s="383" t="s">
        <v>368</v>
      </c>
      <c r="D42" s="383" t="s">
        <v>684</v>
      </c>
      <c r="E42" s="397" t="e">
        <f t="shared" si="15"/>
        <v>#N/A</v>
      </c>
      <c r="F42" s="385" t="str">
        <f t="shared" si="1"/>
        <v>Failure to protect Bases, Facilities, Buildings from IMG - Media, activist groups, etc exploiting Denial of service</v>
      </c>
      <c r="G42" s="387" t="e">
        <f t="shared" si="16"/>
        <v>#N/A</v>
      </c>
      <c r="H42" s="220" t="e">
        <f t="shared" si="17"/>
        <v>#N/A</v>
      </c>
      <c r="I42" s="423" t="e">
        <f t="shared" si="18"/>
        <v>#N/A</v>
      </c>
      <c r="J42" s="388" t="e">
        <f t="shared" si="19"/>
        <v>#N/A</v>
      </c>
      <c r="K42" s="409" t="s">
        <v>686</v>
      </c>
      <c r="L42" s="387">
        <v>3</v>
      </c>
      <c r="M42" s="386">
        <v>3</v>
      </c>
      <c r="N42" s="386">
        <v>3</v>
      </c>
      <c r="O42" s="399">
        <f t="shared" si="20"/>
        <v>3</v>
      </c>
      <c r="P42" s="219" t="e">
        <f t="shared" si="21"/>
        <v>#N/A</v>
      </c>
      <c r="Q42" s="220" t="e">
        <f t="shared" si="22"/>
        <v>#N/A</v>
      </c>
      <c r="R42" s="394" t="e">
        <f t="shared" si="23"/>
        <v>#N/A</v>
      </c>
      <c r="S42" s="415" t="e">
        <f t="shared" si="24"/>
        <v>#N/A</v>
      </c>
      <c r="T42" s="420"/>
      <c r="U42" s="143"/>
      <c r="V42" s="143"/>
      <c r="W42" s="143"/>
      <c r="X42" s="143"/>
      <c r="Y42" s="143"/>
      <c r="Z42" s="7"/>
      <c r="AA42" s="7"/>
      <c r="AB42" s="7"/>
      <c r="AC42" s="7"/>
      <c r="AD42" s="7"/>
      <c r="AE42" s="7"/>
      <c r="AF42" s="395"/>
      <c r="AG42" s="387" t="e">
        <f t="shared" si="25"/>
        <v>#N/A</v>
      </c>
      <c r="AH42" s="386" t="e">
        <f t="shared" si="26"/>
        <v>#N/A</v>
      </c>
      <c r="AI42" s="394" t="e">
        <f t="shared" si="27"/>
        <v>#N/A</v>
      </c>
      <c r="AJ42" s="398" t="e">
        <f t="shared" si="28"/>
        <v>#N/A</v>
      </c>
    </row>
    <row r="43" spans="1:36" ht="70" x14ac:dyDescent="0.15">
      <c r="A43" s="414" t="s">
        <v>1184</v>
      </c>
      <c r="B43" s="383" t="s">
        <v>478</v>
      </c>
      <c r="C43" s="383" t="s">
        <v>368</v>
      </c>
      <c r="D43" s="383" t="s">
        <v>359</v>
      </c>
      <c r="E43" s="397" t="e">
        <f t="shared" si="15"/>
        <v>#N/A</v>
      </c>
      <c r="F43" s="385" t="str">
        <f t="shared" si="1"/>
        <v>Failure to protect Bases, Facilities, Buildings from Politically Motivated Violence - Terrorist Groups exploiting Explosives - Military</v>
      </c>
      <c r="G43" s="387" t="e">
        <f t="shared" si="16"/>
        <v>#N/A</v>
      </c>
      <c r="H43" s="220" t="e">
        <f t="shared" si="17"/>
        <v>#N/A</v>
      </c>
      <c r="I43" s="423" t="e">
        <f t="shared" si="18"/>
        <v>#N/A</v>
      </c>
      <c r="J43" s="388" t="e">
        <f t="shared" si="19"/>
        <v>#N/A</v>
      </c>
      <c r="K43" s="409" t="s">
        <v>686</v>
      </c>
      <c r="L43" s="387">
        <v>3</v>
      </c>
      <c r="M43" s="386">
        <v>3</v>
      </c>
      <c r="N43" s="386">
        <v>3</v>
      </c>
      <c r="O43" s="399">
        <f t="shared" si="20"/>
        <v>3</v>
      </c>
      <c r="P43" s="219" t="e">
        <f t="shared" si="21"/>
        <v>#N/A</v>
      </c>
      <c r="Q43" s="220" t="e">
        <f t="shared" si="22"/>
        <v>#N/A</v>
      </c>
      <c r="R43" s="394" t="e">
        <f t="shared" si="23"/>
        <v>#N/A</v>
      </c>
      <c r="S43" s="415" t="e">
        <f t="shared" si="24"/>
        <v>#N/A</v>
      </c>
      <c r="T43" s="420"/>
      <c r="U43" s="143"/>
      <c r="V43" s="143"/>
      <c r="W43" s="143"/>
      <c r="X43" s="143"/>
      <c r="Y43" s="143"/>
      <c r="Z43" s="7"/>
      <c r="AA43" s="7"/>
      <c r="AB43" s="7"/>
      <c r="AC43" s="7"/>
      <c r="AD43" s="7"/>
      <c r="AE43" s="7"/>
      <c r="AF43" s="395"/>
      <c r="AG43" s="387" t="e">
        <f t="shared" si="25"/>
        <v>#N/A</v>
      </c>
      <c r="AH43" s="386" t="e">
        <f t="shared" si="26"/>
        <v>#N/A</v>
      </c>
      <c r="AI43" s="394" t="e">
        <f t="shared" si="27"/>
        <v>#N/A</v>
      </c>
      <c r="AJ43" s="398" t="e">
        <f t="shared" si="28"/>
        <v>#N/A</v>
      </c>
    </row>
    <row r="44" spans="1:36" ht="56" x14ac:dyDescent="0.15">
      <c r="A44" s="392" t="s">
        <v>1185</v>
      </c>
      <c r="B44" s="383" t="s">
        <v>481</v>
      </c>
      <c r="C44" s="383" t="s">
        <v>1133</v>
      </c>
      <c r="D44" s="383" t="s">
        <v>1063</v>
      </c>
      <c r="E44" s="397" t="str">
        <f t="shared" si="15"/>
        <v>Information</v>
      </c>
      <c r="F44" s="385" t="str">
        <f t="shared" si="1"/>
        <v>Failure to protect Politically sensitive information from IMG - Media, activist groups, etc exploiting Complacency</v>
      </c>
      <c r="G44" s="387">
        <f t="shared" si="16"/>
        <v>3</v>
      </c>
      <c r="H44" s="220">
        <f t="shared" si="17"/>
        <v>3.5</v>
      </c>
      <c r="I44" s="423" t="str">
        <f t="shared" si="18"/>
        <v>M</v>
      </c>
      <c r="J44" s="388">
        <f t="shared" si="19"/>
        <v>6.5</v>
      </c>
      <c r="K44" s="409" t="s">
        <v>686</v>
      </c>
      <c r="L44" s="387">
        <v>3</v>
      </c>
      <c r="M44" s="386">
        <v>3</v>
      </c>
      <c r="N44" s="386">
        <v>3</v>
      </c>
      <c r="O44" s="399">
        <f t="shared" si="20"/>
        <v>3</v>
      </c>
      <c r="P44" s="219">
        <f t="shared" si="21"/>
        <v>2</v>
      </c>
      <c r="Q44" s="220">
        <f t="shared" si="22"/>
        <v>2.9</v>
      </c>
      <c r="R44" s="394" t="str">
        <f t="shared" si="23"/>
        <v>L</v>
      </c>
      <c r="S44" s="415">
        <f t="shared" si="24"/>
        <v>5</v>
      </c>
      <c r="T44" s="420"/>
      <c r="U44" s="143"/>
      <c r="V44" s="143"/>
      <c r="W44" s="143"/>
      <c r="X44" s="143"/>
      <c r="Y44" s="143"/>
      <c r="Z44" s="7"/>
      <c r="AA44" s="7"/>
      <c r="AB44" s="7"/>
      <c r="AC44" s="7"/>
      <c r="AD44" s="7"/>
      <c r="AE44" s="7"/>
      <c r="AF44" s="395"/>
      <c r="AG44" s="387">
        <f t="shared" si="25"/>
        <v>2</v>
      </c>
      <c r="AH44" s="386">
        <f t="shared" si="26"/>
        <v>2</v>
      </c>
      <c r="AI44" s="394" t="str">
        <f t="shared" si="27"/>
        <v>L</v>
      </c>
      <c r="AJ44" s="398">
        <f t="shared" si="28"/>
        <v>4</v>
      </c>
    </row>
    <row r="45" spans="1:36" ht="70" x14ac:dyDescent="0.15">
      <c r="A45" s="414" t="s">
        <v>1186</v>
      </c>
      <c r="B45" s="383" t="s">
        <v>1091</v>
      </c>
      <c r="C45" s="383" t="s">
        <v>1132</v>
      </c>
      <c r="D45" s="383" t="s">
        <v>689</v>
      </c>
      <c r="E45" s="397" t="str">
        <f t="shared" si="15"/>
        <v>Information</v>
      </c>
      <c r="F45" s="385" t="str">
        <f t="shared" si="1"/>
        <v>Failure to protect Commercially sensitive information from Foreign Intelligence Services exploiting Mobile phones (intercept or misuse)</v>
      </c>
      <c r="G45" s="387">
        <f t="shared" si="16"/>
        <v>3.6</v>
      </c>
      <c r="H45" s="220">
        <f t="shared" si="17"/>
        <v>3.5</v>
      </c>
      <c r="I45" s="423" t="str">
        <f t="shared" si="18"/>
        <v>H</v>
      </c>
      <c r="J45" s="388">
        <f t="shared" si="19"/>
        <v>7.1</v>
      </c>
      <c r="K45" s="409" t="s">
        <v>686</v>
      </c>
      <c r="L45" s="387">
        <v>3</v>
      </c>
      <c r="M45" s="386">
        <v>3</v>
      </c>
      <c r="N45" s="386">
        <v>3</v>
      </c>
      <c r="O45" s="399">
        <f t="shared" si="20"/>
        <v>3</v>
      </c>
      <c r="P45" s="219">
        <f t="shared" si="21"/>
        <v>3</v>
      </c>
      <c r="Q45" s="220">
        <f t="shared" si="22"/>
        <v>2.9</v>
      </c>
      <c r="R45" s="394" t="str">
        <f t="shared" si="23"/>
        <v>M</v>
      </c>
      <c r="S45" s="415">
        <f t="shared" si="24"/>
        <v>6</v>
      </c>
      <c r="T45" s="420"/>
      <c r="U45" s="143"/>
      <c r="V45" s="143"/>
      <c r="W45" s="143"/>
      <c r="X45" s="143"/>
      <c r="Y45" s="143"/>
      <c r="Z45" s="7"/>
      <c r="AA45" s="7"/>
      <c r="AB45" s="7"/>
      <c r="AC45" s="7"/>
      <c r="AD45" s="7"/>
      <c r="AE45" s="7"/>
      <c r="AF45" s="395"/>
      <c r="AG45" s="387">
        <f t="shared" si="25"/>
        <v>2</v>
      </c>
      <c r="AH45" s="386">
        <f t="shared" si="26"/>
        <v>2</v>
      </c>
      <c r="AI45" s="394" t="str">
        <f t="shared" si="27"/>
        <v>L</v>
      </c>
      <c r="AJ45" s="398">
        <f t="shared" si="28"/>
        <v>4</v>
      </c>
    </row>
    <row r="46" spans="1:36" ht="70" x14ac:dyDescent="0.15">
      <c r="A46" s="392" t="s">
        <v>1187</v>
      </c>
      <c r="B46" s="383" t="s">
        <v>1091</v>
      </c>
      <c r="C46" s="383" t="s">
        <v>1132</v>
      </c>
      <c r="D46" s="383" t="s">
        <v>360</v>
      </c>
      <c r="E46" s="397" t="str">
        <f t="shared" si="15"/>
        <v>Information</v>
      </c>
      <c r="F46" s="385" t="str">
        <f t="shared" si="1"/>
        <v>Failure to protect Commercially sensitive information from Foreign Intelligence Services exploiting Audio and visual surveillance equipment</v>
      </c>
      <c r="G46" s="387">
        <f t="shared" si="16"/>
        <v>3.6</v>
      </c>
      <c r="H46" s="220">
        <f t="shared" si="17"/>
        <v>3.5</v>
      </c>
      <c r="I46" s="423" t="str">
        <f t="shared" si="18"/>
        <v>H</v>
      </c>
      <c r="J46" s="388">
        <f t="shared" si="19"/>
        <v>7.1</v>
      </c>
      <c r="K46" s="409" t="s">
        <v>686</v>
      </c>
      <c r="L46" s="387">
        <v>3</v>
      </c>
      <c r="M46" s="386">
        <v>3</v>
      </c>
      <c r="N46" s="386">
        <v>3</v>
      </c>
      <c r="O46" s="399">
        <f t="shared" si="20"/>
        <v>3</v>
      </c>
      <c r="P46" s="219">
        <f t="shared" si="21"/>
        <v>3</v>
      </c>
      <c r="Q46" s="220">
        <f t="shared" si="22"/>
        <v>2.9</v>
      </c>
      <c r="R46" s="394" t="str">
        <f t="shared" si="23"/>
        <v>M</v>
      </c>
      <c r="S46" s="415">
        <f t="shared" si="24"/>
        <v>6</v>
      </c>
      <c r="T46" s="420"/>
      <c r="U46" s="143"/>
      <c r="V46" s="143"/>
      <c r="W46" s="143"/>
      <c r="X46" s="143"/>
      <c r="Y46" s="143"/>
      <c r="Z46" s="7"/>
      <c r="AA46" s="7"/>
      <c r="AB46" s="7"/>
      <c r="AC46" s="7"/>
      <c r="AD46" s="7"/>
      <c r="AE46" s="7"/>
      <c r="AF46" s="395"/>
      <c r="AG46" s="387">
        <f t="shared" si="25"/>
        <v>2</v>
      </c>
      <c r="AH46" s="386">
        <f t="shared" si="26"/>
        <v>2</v>
      </c>
      <c r="AI46" s="394" t="str">
        <f t="shared" si="27"/>
        <v>L</v>
      </c>
      <c r="AJ46" s="398">
        <f t="shared" si="28"/>
        <v>4</v>
      </c>
    </row>
    <row r="47" spans="1:36" ht="98" x14ac:dyDescent="0.15">
      <c r="A47" s="414" t="s">
        <v>1188</v>
      </c>
      <c r="B47" s="383" t="s">
        <v>1091</v>
      </c>
      <c r="C47" s="383" t="s">
        <v>1136</v>
      </c>
      <c r="D47" s="383" t="s">
        <v>442</v>
      </c>
      <c r="E47" s="397" t="e">
        <f t="shared" si="15"/>
        <v>#N/A</v>
      </c>
      <c r="F47" s="385" t="str">
        <f t="shared" si="1"/>
        <v>Failure to protect Portable attractive items (night vision eq, laptops, radios, phones) from Foreign Intelligence Services exploiting Fitness for work (eg: fatigue, intoxicants)</v>
      </c>
      <c r="G47" s="387" t="e">
        <f t="shared" si="16"/>
        <v>#N/A</v>
      </c>
      <c r="H47" s="220" t="e">
        <f t="shared" si="17"/>
        <v>#N/A</v>
      </c>
      <c r="I47" s="423" t="e">
        <f t="shared" si="18"/>
        <v>#N/A</v>
      </c>
      <c r="J47" s="388" t="e">
        <f t="shared" si="19"/>
        <v>#N/A</v>
      </c>
      <c r="K47" s="409" t="s">
        <v>686</v>
      </c>
      <c r="L47" s="387">
        <v>3</v>
      </c>
      <c r="M47" s="386">
        <v>4</v>
      </c>
      <c r="N47" s="386">
        <v>3</v>
      </c>
      <c r="O47" s="399">
        <f t="shared" si="20"/>
        <v>3.3</v>
      </c>
      <c r="P47" s="219" t="e">
        <f t="shared" si="21"/>
        <v>#N/A</v>
      </c>
      <c r="Q47" s="220" t="e">
        <f t="shared" si="22"/>
        <v>#N/A</v>
      </c>
      <c r="R47" s="394" t="e">
        <f t="shared" si="23"/>
        <v>#N/A</v>
      </c>
      <c r="S47" s="415" t="e">
        <f t="shared" si="24"/>
        <v>#N/A</v>
      </c>
      <c r="T47" s="420"/>
      <c r="U47" s="143"/>
      <c r="V47" s="143"/>
      <c r="W47" s="143"/>
      <c r="X47" s="143"/>
      <c r="Y47" s="143"/>
      <c r="Z47" s="7"/>
      <c r="AA47" s="7"/>
      <c r="AB47" s="7"/>
      <c r="AC47" s="7"/>
      <c r="AD47" s="7"/>
      <c r="AE47" s="7"/>
      <c r="AF47" s="395"/>
      <c r="AG47" s="387" t="e">
        <f t="shared" si="25"/>
        <v>#N/A</v>
      </c>
      <c r="AH47" s="386" t="e">
        <f t="shared" si="26"/>
        <v>#N/A</v>
      </c>
      <c r="AI47" s="394" t="e">
        <f t="shared" si="27"/>
        <v>#N/A</v>
      </c>
      <c r="AJ47" s="398" t="e">
        <f t="shared" si="28"/>
        <v>#N/A</v>
      </c>
    </row>
    <row r="48" spans="1:36" ht="56" x14ac:dyDescent="0.15">
      <c r="A48" s="392" t="s">
        <v>1189</v>
      </c>
      <c r="B48" s="383" t="s">
        <v>1091</v>
      </c>
      <c r="C48" s="383" t="s">
        <v>1133</v>
      </c>
      <c r="D48" s="383" t="s">
        <v>1061</v>
      </c>
      <c r="E48" s="397" t="str">
        <f t="shared" si="15"/>
        <v>Information</v>
      </c>
      <c r="F48" s="385" t="str">
        <f t="shared" si="1"/>
        <v>Failure to protect Politically sensitive information from Foreign Intelligence Services exploiting Moral Hazards</v>
      </c>
      <c r="G48" s="387">
        <f t="shared" si="16"/>
        <v>3.6</v>
      </c>
      <c r="H48" s="220">
        <f t="shared" si="17"/>
        <v>2.9</v>
      </c>
      <c r="I48" s="423" t="str">
        <f t="shared" si="18"/>
        <v>M</v>
      </c>
      <c r="J48" s="388">
        <f t="shared" si="19"/>
        <v>6.5</v>
      </c>
      <c r="K48" s="409" t="s">
        <v>686</v>
      </c>
      <c r="L48" s="387">
        <v>3</v>
      </c>
      <c r="M48" s="386">
        <v>3</v>
      </c>
      <c r="N48" s="386">
        <v>3</v>
      </c>
      <c r="O48" s="399">
        <f t="shared" si="20"/>
        <v>3</v>
      </c>
      <c r="P48" s="219">
        <f t="shared" si="21"/>
        <v>3</v>
      </c>
      <c r="Q48" s="220">
        <f t="shared" si="22"/>
        <v>2.2999999999999998</v>
      </c>
      <c r="R48" s="394" t="str">
        <f t="shared" si="23"/>
        <v>L</v>
      </c>
      <c r="S48" s="415">
        <f t="shared" si="24"/>
        <v>5</v>
      </c>
      <c r="T48" s="420"/>
      <c r="U48" s="143"/>
      <c r="V48" s="143"/>
      <c r="W48" s="143"/>
      <c r="X48" s="143"/>
      <c r="Y48" s="143"/>
      <c r="Z48" s="7"/>
      <c r="AA48" s="7"/>
      <c r="AB48" s="7"/>
      <c r="AC48" s="7"/>
      <c r="AD48" s="7"/>
      <c r="AE48" s="7"/>
      <c r="AF48" s="395"/>
      <c r="AG48" s="387">
        <f t="shared" si="25"/>
        <v>2</v>
      </c>
      <c r="AH48" s="386">
        <f t="shared" si="26"/>
        <v>2</v>
      </c>
      <c r="AI48" s="394" t="str">
        <f t="shared" si="27"/>
        <v>L</v>
      </c>
      <c r="AJ48" s="398">
        <f t="shared" si="28"/>
        <v>4</v>
      </c>
    </row>
    <row r="49" spans="1:36" ht="70" x14ac:dyDescent="0.15">
      <c r="A49" s="414" t="s">
        <v>1190</v>
      </c>
      <c r="B49" s="383" t="s">
        <v>478</v>
      </c>
      <c r="C49" s="383" t="s">
        <v>682</v>
      </c>
      <c r="D49" s="383" t="s">
        <v>359</v>
      </c>
      <c r="E49" s="397" t="str">
        <f t="shared" si="15"/>
        <v>People</v>
      </c>
      <c r="F49" s="385" t="str">
        <f t="shared" si="1"/>
        <v>Failure to protect Personnel - All from Politically Motivated Violence - Terrorist Groups exploiting Explosives - Military</v>
      </c>
      <c r="G49" s="387">
        <f t="shared" si="16"/>
        <v>3.8</v>
      </c>
      <c r="H49" s="220" t="e">
        <f t="shared" si="17"/>
        <v>#N/A</v>
      </c>
      <c r="I49" s="423" t="e">
        <f t="shared" si="18"/>
        <v>#N/A</v>
      </c>
      <c r="J49" s="388" t="e">
        <f t="shared" si="19"/>
        <v>#N/A</v>
      </c>
      <c r="K49" s="409" t="s">
        <v>686</v>
      </c>
      <c r="L49" s="387">
        <v>3</v>
      </c>
      <c r="M49" s="386">
        <v>3</v>
      </c>
      <c r="N49" s="386">
        <v>3</v>
      </c>
      <c r="O49" s="399">
        <f t="shared" si="20"/>
        <v>3</v>
      </c>
      <c r="P49" s="219">
        <f t="shared" si="21"/>
        <v>3</v>
      </c>
      <c r="Q49" s="220" t="e">
        <f t="shared" si="22"/>
        <v>#N/A</v>
      </c>
      <c r="R49" s="394" t="e">
        <f t="shared" si="23"/>
        <v>#N/A</v>
      </c>
      <c r="S49" s="415" t="e">
        <f t="shared" si="24"/>
        <v>#N/A</v>
      </c>
      <c r="T49" s="420"/>
      <c r="U49" s="143"/>
      <c r="V49" s="143"/>
      <c r="W49" s="143"/>
      <c r="X49" s="143"/>
      <c r="Y49" s="143"/>
      <c r="Z49" s="7"/>
      <c r="AA49" s="7"/>
      <c r="AB49" s="7"/>
      <c r="AC49" s="7"/>
      <c r="AD49" s="7"/>
      <c r="AE49" s="7"/>
      <c r="AF49" s="395"/>
      <c r="AG49" s="387">
        <f t="shared" si="25"/>
        <v>2</v>
      </c>
      <c r="AH49" s="386" t="e">
        <f t="shared" si="26"/>
        <v>#N/A</v>
      </c>
      <c r="AI49" s="394" t="e">
        <f t="shared" si="27"/>
        <v>#N/A</v>
      </c>
      <c r="AJ49" s="398" t="e">
        <f t="shared" si="28"/>
        <v>#N/A</v>
      </c>
    </row>
    <row r="50" spans="1:36" ht="70" x14ac:dyDescent="0.15">
      <c r="A50" s="392" t="s">
        <v>1191</v>
      </c>
      <c r="B50" s="383" t="s">
        <v>1091</v>
      </c>
      <c r="C50" s="383" t="s">
        <v>1132</v>
      </c>
      <c r="D50" s="383" t="s">
        <v>676</v>
      </c>
      <c r="E50" s="397" t="str">
        <f t="shared" si="15"/>
        <v>Information</v>
      </c>
      <c r="F50" s="385" t="str">
        <f t="shared" si="1"/>
        <v>Failure to protect Commercially sensitive information from Foreign Intelligence Services exploiting Keystroke loggers (hardware or software)</v>
      </c>
      <c r="G50" s="387">
        <f t="shared" si="16"/>
        <v>3.6</v>
      </c>
      <c r="H50" s="220">
        <f t="shared" si="17"/>
        <v>3.3</v>
      </c>
      <c r="I50" s="423" t="str">
        <f t="shared" si="18"/>
        <v>M</v>
      </c>
      <c r="J50" s="388">
        <f t="shared" si="19"/>
        <v>6.9</v>
      </c>
      <c r="K50" s="409" t="s">
        <v>686</v>
      </c>
      <c r="L50" s="387">
        <v>3</v>
      </c>
      <c r="M50" s="386">
        <v>3</v>
      </c>
      <c r="N50" s="386">
        <v>3</v>
      </c>
      <c r="O50" s="399">
        <f t="shared" si="20"/>
        <v>3</v>
      </c>
      <c r="P50" s="219">
        <f t="shared" si="21"/>
        <v>3</v>
      </c>
      <c r="Q50" s="220">
        <f t="shared" si="22"/>
        <v>2.7</v>
      </c>
      <c r="R50" s="394" t="str">
        <f t="shared" si="23"/>
        <v>M</v>
      </c>
      <c r="S50" s="415">
        <f t="shared" si="24"/>
        <v>6</v>
      </c>
      <c r="T50" s="420"/>
      <c r="U50" s="143"/>
      <c r="V50" s="143"/>
      <c r="W50" s="143"/>
      <c r="X50" s="143"/>
      <c r="Y50" s="143"/>
      <c r="Z50" s="7"/>
      <c r="AA50" s="7"/>
      <c r="AB50" s="7"/>
      <c r="AC50" s="7"/>
      <c r="AD50" s="7"/>
      <c r="AE50" s="7"/>
      <c r="AF50" s="395"/>
      <c r="AG50" s="387">
        <f t="shared" si="25"/>
        <v>2</v>
      </c>
      <c r="AH50" s="386">
        <f t="shared" si="26"/>
        <v>2</v>
      </c>
      <c r="AI50" s="394" t="str">
        <f t="shared" si="27"/>
        <v>L</v>
      </c>
      <c r="AJ50" s="398">
        <f t="shared" si="28"/>
        <v>4</v>
      </c>
    </row>
    <row r="51" spans="1:36" ht="70" x14ac:dyDescent="0.15">
      <c r="A51" s="414" t="s">
        <v>1192</v>
      </c>
      <c r="B51" s="383" t="s">
        <v>478</v>
      </c>
      <c r="C51" s="383" t="s">
        <v>682</v>
      </c>
      <c r="D51" s="383" t="s">
        <v>358</v>
      </c>
      <c r="E51" s="397" t="str">
        <f t="shared" si="15"/>
        <v>People</v>
      </c>
      <c r="F51" s="385" t="str">
        <f t="shared" si="1"/>
        <v>Failure to protect Personnel - All from Politically Motivated Violence - Terrorist Groups exploiting Explosives - Improvised</v>
      </c>
      <c r="G51" s="387">
        <f t="shared" si="16"/>
        <v>3.8</v>
      </c>
      <c r="H51" s="220" t="e">
        <f t="shared" si="17"/>
        <v>#N/A</v>
      </c>
      <c r="I51" s="423" t="e">
        <f t="shared" si="18"/>
        <v>#N/A</v>
      </c>
      <c r="J51" s="388" t="e">
        <f t="shared" si="19"/>
        <v>#N/A</v>
      </c>
      <c r="K51" s="409" t="s">
        <v>686</v>
      </c>
      <c r="L51" s="387">
        <v>5</v>
      </c>
      <c r="M51" s="386">
        <v>4</v>
      </c>
      <c r="N51" s="386">
        <v>4</v>
      </c>
      <c r="O51" s="399">
        <f t="shared" si="20"/>
        <v>4.3</v>
      </c>
      <c r="P51" s="219">
        <f t="shared" si="21"/>
        <v>3</v>
      </c>
      <c r="Q51" s="220" t="e">
        <f t="shared" si="22"/>
        <v>#N/A</v>
      </c>
      <c r="R51" s="394" t="e">
        <f t="shared" si="23"/>
        <v>#N/A</v>
      </c>
      <c r="S51" s="415" t="e">
        <f t="shared" si="24"/>
        <v>#N/A</v>
      </c>
      <c r="T51" s="420"/>
      <c r="U51" s="143"/>
      <c r="V51" s="143"/>
      <c r="W51" s="143"/>
      <c r="X51" s="143"/>
      <c r="Y51" s="143"/>
      <c r="Z51" s="7"/>
      <c r="AA51" s="7"/>
      <c r="AB51" s="7"/>
      <c r="AC51" s="7"/>
      <c r="AD51" s="7"/>
      <c r="AE51" s="7"/>
      <c r="AF51" s="395"/>
      <c r="AG51" s="387">
        <f t="shared" si="25"/>
        <v>2</v>
      </c>
      <c r="AH51" s="386" t="e">
        <f t="shared" si="26"/>
        <v>#N/A</v>
      </c>
      <c r="AI51" s="394" t="e">
        <f t="shared" si="27"/>
        <v>#N/A</v>
      </c>
      <c r="AJ51" s="398" t="e">
        <f t="shared" si="28"/>
        <v>#N/A</v>
      </c>
    </row>
    <row r="52" spans="1:36" ht="56" x14ac:dyDescent="0.15">
      <c r="A52" s="392" t="s">
        <v>1193</v>
      </c>
      <c r="B52" s="383" t="s">
        <v>820</v>
      </c>
      <c r="C52" s="383" t="s">
        <v>682</v>
      </c>
      <c r="D52" s="383" t="s">
        <v>358</v>
      </c>
      <c r="E52" s="397" t="str">
        <f t="shared" si="15"/>
        <v>People</v>
      </c>
      <c r="F52" s="385" t="str">
        <f t="shared" si="1"/>
        <v>Failure to protect Personnel - All from Other - Emotionally disturbed persons exploiting Explosives - Improvised</v>
      </c>
      <c r="G52" s="387">
        <f t="shared" si="16"/>
        <v>3.4</v>
      </c>
      <c r="H52" s="220" t="e">
        <f t="shared" si="17"/>
        <v>#N/A</v>
      </c>
      <c r="I52" s="423" t="e">
        <f t="shared" si="18"/>
        <v>#N/A</v>
      </c>
      <c r="J52" s="388" t="e">
        <f t="shared" si="19"/>
        <v>#N/A</v>
      </c>
      <c r="K52" s="409" t="s">
        <v>686</v>
      </c>
      <c r="L52" s="387">
        <v>3</v>
      </c>
      <c r="M52" s="386">
        <v>3</v>
      </c>
      <c r="N52" s="386">
        <v>3</v>
      </c>
      <c r="O52" s="399">
        <f t="shared" si="20"/>
        <v>3</v>
      </c>
      <c r="P52" s="219">
        <f t="shared" si="21"/>
        <v>3</v>
      </c>
      <c r="Q52" s="220" t="e">
        <f t="shared" si="22"/>
        <v>#N/A</v>
      </c>
      <c r="R52" s="394" t="e">
        <f t="shared" si="23"/>
        <v>#N/A</v>
      </c>
      <c r="S52" s="415" t="e">
        <f t="shared" si="24"/>
        <v>#N/A</v>
      </c>
      <c r="T52" s="420"/>
      <c r="U52" s="143"/>
      <c r="V52" s="143"/>
      <c r="W52" s="143"/>
      <c r="X52" s="143"/>
      <c r="Y52" s="143"/>
      <c r="Z52" s="7"/>
      <c r="AA52" s="7"/>
      <c r="AB52" s="7"/>
      <c r="AC52" s="7"/>
      <c r="AD52" s="7"/>
      <c r="AE52" s="7"/>
      <c r="AF52" s="395"/>
      <c r="AG52" s="387">
        <f t="shared" si="25"/>
        <v>2</v>
      </c>
      <c r="AH52" s="386" t="e">
        <f t="shared" si="26"/>
        <v>#N/A</v>
      </c>
      <c r="AI52" s="394" t="e">
        <f t="shared" si="27"/>
        <v>#N/A</v>
      </c>
      <c r="AJ52" s="398" t="e">
        <f t="shared" si="28"/>
        <v>#N/A</v>
      </c>
    </row>
    <row r="53" spans="1:36" ht="56" x14ac:dyDescent="0.15">
      <c r="A53" s="414" t="s">
        <v>1194</v>
      </c>
      <c r="B53" s="383" t="s">
        <v>1091</v>
      </c>
      <c r="C53" s="383" t="s">
        <v>1132</v>
      </c>
      <c r="D53" s="383" t="s">
        <v>1063</v>
      </c>
      <c r="E53" s="397" t="str">
        <f t="shared" si="15"/>
        <v>Information</v>
      </c>
      <c r="F53" s="385" t="str">
        <f t="shared" si="1"/>
        <v>Failure to protect Commercially sensitive information from Foreign Intelligence Services exploiting Complacency</v>
      </c>
      <c r="G53" s="387">
        <f t="shared" si="16"/>
        <v>3.6</v>
      </c>
      <c r="H53" s="220">
        <f t="shared" si="17"/>
        <v>3.2</v>
      </c>
      <c r="I53" s="423" t="str">
        <f t="shared" si="18"/>
        <v>M</v>
      </c>
      <c r="J53" s="388">
        <f t="shared" si="19"/>
        <v>6.8</v>
      </c>
      <c r="K53" s="409" t="s">
        <v>686</v>
      </c>
      <c r="L53" s="387">
        <v>3</v>
      </c>
      <c r="M53" s="386">
        <v>4</v>
      </c>
      <c r="N53" s="386">
        <v>3</v>
      </c>
      <c r="O53" s="399">
        <f t="shared" si="20"/>
        <v>3.3</v>
      </c>
      <c r="P53" s="219">
        <f t="shared" si="21"/>
        <v>3</v>
      </c>
      <c r="Q53" s="220">
        <f t="shared" si="22"/>
        <v>2.5</v>
      </c>
      <c r="R53" s="394" t="str">
        <f t="shared" si="23"/>
        <v>M</v>
      </c>
      <c r="S53" s="415">
        <f t="shared" si="24"/>
        <v>6</v>
      </c>
      <c r="T53" s="420"/>
      <c r="U53" s="143"/>
      <c r="V53" s="143"/>
      <c r="W53" s="143"/>
      <c r="X53" s="143"/>
      <c r="Y53" s="143"/>
      <c r="Z53" s="7"/>
      <c r="AA53" s="7"/>
      <c r="AB53" s="7"/>
      <c r="AC53" s="7"/>
      <c r="AD53" s="7"/>
      <c r="AE53" s="7"/>
      <c r="AF53" s="395"/>
      <c r="AG53" s="387">
        <f t="shared" si="25"/>
        <v>2</v>
      </c>
      <c r="AH53" s="386">
        <f t="shared" si="26"/>
        <v>2</v>
      </c>
      <c r="AI53" s="394" t="str">
        <f t="shared" si="27"/>
        <v>L</v>
      </c>
      <c r="AJ53" s="398">
        <f t="shared" si="28"/>
        <v>4</v>
      </c>
    </row>
    <row r="54" spans="1:36" ht="70" x14ac:dyDescent="0.15">
      <c r="A54" s="392" t="s">
        <v>1195</v>
      </c>
      <c r="B54" s="383" t="s">
        <v>1091</v>
      </c>
      <c r="C54" s="383" t="s">
        <v>1132</v>
      </c>
      <c r="D54" s="383" t="s">
        <v>442</v>
      </c>
      <c r="E54" s="397" t="str">
        <f t="shared" si="15"/>
        <v>Information</v>
      </c>
      <c r="F54" s="385" t="str">
        <f t="shared" si="1"/>
        <v>Failure to protect Commercially sensitive information from Foreign Intelligence Services exploiting Fitness for work (eg: fatigue, intoxicants)</v>
      </c>
      <c r="G54" s="387">
        <f t="shared" si="16"/>
        <v>3.6</v>
      </c>
      <c r="H54" s="220">
        <f t="shared" si="17"/>
        <v>3.2</v>
      </c>
      <c r="I54" s="423" t="str">
        <f t="shared" si="18"/>
        <v>M</v>
      </c>
      <c r="J54" s="388">
        <f t="shared" si="19"/>
        <v>6.8</v>
      </c>
      <c r="K54" s="409" t="s">
        <v>686</v>
      </c>
      <c r="L54" s="387">
        <v>3</v>
      </c>
      <c r="M54" s="386">
        <v>3</v>
      </c>
      <c r="N54" s="386">
        <v>3</v>
      </c>
      <c r="O54" s="399">
        <f t="shared" si="20"/>
        <v>3</v>
      </c>
      <c r="P54" s="219">
        <f t="shared" si="21"/>
        <v>3</v>
      </c>
      <c r="Q54" s="220">
        <f t="shared" si="22"/>
        <v>2.6</v>
      </c>
      <c r="R54" s="394" t="str">
        <f t="shared" si="23"/>
        <v>M</v>
      </c>
      <c r="S54" s="415">
        <f t="shared" si="24"/>
        <v>6</v>
      </c>
      <c r="T54" s="420"/>
      <c r="U54" s="143"/>
      <c r="V54" s="143"/>
      <c r="W54" s="143"/>
      <c r="X54" s="143"/>
      <c r="Y54" s="143"/>
      <c r="Z54" s="7"/>
      <c r="AA54" s="7"/>
      <c r="AB54" s="7"/>
      <c r="AC54" s="7"/>
      <c r="AD54" s="7"/>
      <c r="AE54" s="7"/>
      <c r="AF54" s="395"/>
      <c r="AG54" s="387">
        <f t="shared" si="25"/>
        <v>2</v>
      </c>
      <c r="AH54" s="386">
        <f t="shared" si="26"/>
        <v>2</v>
      </c>
      <c r="AI54" s="394" t="str">
        <f t="shared" si="27"/>
        <v>L</v>
      </c>
      <c r="AJ54" s="398">
        <f t="shared" si="28"/>
        <v>4</v>
      </c>
    </row>
    <row r="55" spans="1:36" ht="70" x14ac:dyDescent="0.15">
      <c r="A55" s="414" t="s">
        <v>1196</v>
      </c>
      <c r="B55" s="383" t="s">
        <v>1091</v>
      </c>
      <c r="C55" s="383" t="s">
        <v>1132</v>
      </c>
      <c r="D55" s="383" t="s">
        <v>1296</v>
      </c>
      <c r="E55" s="397" t="str">
        <f t="shared" si="15"/>
        <v>Information</v>
      </c>
      <c r="F55" s="385" t="str">
        <f t="shared" si="1"/>
        <v>Failure to protect Commercially sensitive information from Foreign Intelligence Services exploiting Network interception tools (hacking)</v>
      </c>
      <c r="G55" s="387">
        <f t="shared" si="16"/>
        <v>3.6</v>
      </c>
      <c r="H55" s="220">
        <f t="shared" si="17"/>
        <v>3.2</v>
      </c>
      <c r="I55" s="423" t="str">
        <f t="shared" si="18"/>
        <v>M</v>
      </c>
      <c r="J55" s="388">
        <f t="shared" si="19"/>
        <v>6.8</v>
      </c>
      <c r="K55" s="409" t="s">
        <v>686</v>
      </c>
      <c r="L55" s="387">
        <v>3</v>
      </c>
      <c r="M55" s="386">
        <v>3</v>
      </c>
      <c r="N55" s="386">
        <v>3</v>
      </c>
      <c r="O55" s="399">
        <f t="shared" si="20"/>
        <v>3</v>
      </c>
      <c r="P55" s="219">
        <f t="shared" si="21"/>
        <v>3</v>
      </c>
      <c r="Q55" s="220">
        <f t="shared" si="22"/>
        <v>2.6</v>
      </c>
      <c r="R55" s="394" t="str">
        <f t="shared" si="23"/>
        <v>M</v>
      </c>
      <c r="S55" s="415">
        <f t="shared" si="24"/>
        <v>6</v>
      </c>
      <c r="T55" s="420"/>
      <c r="U55" s="143"/>
      <c r="V55" s="143"/>
      <c r="W55" s="143"/>
      <c r="X55" s="143"/>
      <c r="Y55" s="143"/>
      <c r="Z55" s="7"/>
      <c r="AA55" s="7"/>
      <c r="AB55" s="7"/>
      <c r="AC55" s="7"/>
      <c r="AD55" s="7"/>
      <c r="AE55" s="7"/>
      <c r="AF55" s="395"/>
      <c r="AG55" s="387">
        <f t="shared" si="25"/>
        <v>2</v>
      </c>
      <c r="AH55" s="386">
        <f t="shared" si="26"/>
        <v>2</v>
      </c>
      <c r="AI55" s="394" t="str">
        <f t="shared" si="27"/>
        <v>L</v>
      </c>
      <c r="AJ55" s="398">
        <f t="shared" si="28"/>
        <v>4</v>
      </c>
    </row>
    <row r="56" spans="1:36" ht="70" x14ac:dyDescent="0.15">
      <c r="A56" s="392" t="s">
        <v>1197</v>
      </c>
      <c r="B56" s="383" t="s">
        <v>478</v>
      </c>
      <c r="C56" s="383" t="s">
        <v>682</v>
      </c>
      <c r="D56" s="383" t="s">
        <v>357</v>
      </c>
      <c r="E56" s="397" t="str">
        <f t="shared" si="15"/>
        <v>People</v>
      </c>
      <c r="F56" s="385" t="str">
        <f t="shared" si="1"/>
        <v xml:space="preserve">Failure to protect Personnel - All from Politically Motivated Violence - Terrorist Groups exploiting Small arms </v>
      </c>
      <c r="G56" s="387">
        <f t="shared" si="16"/>
        <v>3.8</v>
      </c>
      <c r="H56" s="220" t="e">
        <f t="shared" si="17"/>
        <v>#N/A</v>
      </c>
      <c r="I56" s="423" t="e">
        <f t="shared" si="18"/>
        <v>#N/A</v>
      </c>
      <c r="J56" s="388" t="e">
        <f t="shared" si="19"/>
        <v>#N/A</v>
      </c>
      <c r="K56" s="409" t="s">
        <v>686</v>
      </c>
      <c r="L56" s="387">
        <v>5</v>
      </c>
      <c r="M56" s="386">
        <v>4</v>
      </c>
      <c r="N56" s="386">
        <v>4</v>
      </c>
      <c r="O56" s="399">
        <f t="shared" si="20"/>
        <v>4.3</v>
      </c>
      <c r="P56" s="219">
        <f t="shared" si="21"/>
        <v>3</v>
      </c>
      <c r="Q56" s="220" t="e">
        <f t="shared" si="22"/>
        <v>#N/A</v>
      </c>
      <c r="R56" s="394" t="e">
        <f t="shared" si="23"/>
        <v>#N/A</v>
      </c>
      <c r="S56" s="415" t="e">
        <f t="shared" si="24"/>
        <v>#N/A</v>
      </c>
      <c r="T56" s="420"/>
      <c r="U56" s="143"/>
      <c r="V56" s="143"/>
      <c r="W56" s="143"/>
      <c r="X56" s="143"/>
      <c r="Y56" s="143"/>
      <c r="Z56" s="7"/>
      <c r="AA56" s="7"/>
      <c r="AB56" s="7"/>
      <c r="AC56" s="7"/>
      <c r="AD56" s="7"/>
      <c r="AE56" s="7"/>
      <c r="AF56" s="395"/>
      <c r="AG56" s="387">
        <f t="shared" si="25"/>
        <v>2</v>
      </c>
      <c r="AH56" s="386" t="e">
        <f t="shared" si="26"/>
        <v>#N/A</v>
      </c>
      <c r="AI56" s="394" t="e">
        <f t="shared" si="27"/>
        <v>#N/A</v>
      </c>
      <c r="AJ56" s="398" t="e">
        <f t="shared" si="28"/>
        <v>#N/A</v>
      </c>
    </row>
    <row r="57" spans="1:36" ht="56" x14ac:dyDescent="0.15">
      <c r="A57" s="414" t="s">
        <v>1198</v>
      </c>
      <c r="B57" s="383" t="s">
        <v>820</v>
      </c>
      <c r="C57" s="383" t="s">
        <v>682</v>
      </c>
      <c r="D57" s="383" t="s">
        <v>357</v>
      </c>
      <c r="E57" s="397" t="str">
        <f t="shared" si="15"/>
        <v>People</v>
      </c>
      <c r="F57" s="385" t="str">
        <f t="shared" si="1"/>
        <v xml:space="preserve">Failure to protect Personnel - All from Other - Emotionally disturbed persons exploiting Small arms </v>
      </c>
      <c r="G57" s="387">
        <f t="shared" si="16"/>
        <v>3.4</v>
      </c>
      <c r="H57" s="220" t="e">
        <f t="shared" si="17"/>
        <v>#N/A</v>
      </c>
      <c r="I57" s="423" t="e">
        <f t="shared" si="18"/>
        <v>#N/A</v>
      </c>
      <c r="J57" s="388" t="e">
        <f t="shared" si="19"/>
        <v>#N/A</v>
      </c>
      <c r="K57" s="409" t="s">
        <v>686</v>
      </c>
      <c r="L57" s="387">
        <v>3</v>
      </c>
      <c r="M57" s="386">
        <v>3</v>
      </c>
      <c r="N57" s="386">
        <v>3</v>
      </c>
      <c r="O57" s="399">
        <f t="shared" si="20"/>
        <v>3</v>
      </c>
      <c r="P57" s="219">
        <f t="shared" si="21"/>
        <v>3</v>
      </c>
      <c r="Q57" s="220" t="e">
        <f t="shared" si="22"/>
        <v>#N/A</v>
      </c>
      <c r="R57" s="394" t="e">
        <f t="shared" si="23"/>
        <v>#N/A</v>
      </c>
      <c r="S57" s="415" t="e">
        <f t="shared" si="24"/>
        <v>#N/A</v>
      </c>
      <c r="T57" s="420"/>
      <c r="U57" s="143"/>
      <c r="V57" s="143"/>
      <c r="W57" s="143"/>
      <c r="X57" s="143"/>
      <c r="Y57" s="143"/>
      <c r="Z57" s="7"/>
      <c r="AA57" s="7"/>
      <c r="AB57" s="7"/>
      <c r="AC57" s="7"/>
      <c r="AD57" s="7"/>
      <c r="AE57" s="7"/>
      <c r="AF57" s="395"/>
      <c r="AG57" s="387">
        <f t="shared" si="25"/>
        <v>2</v>
      </c>
      <c r="AH57" s="386" t="e">
        <f t="shared" si="26"/>
        <v>#N/A</v>
      </c>
      <c r="AI57" s="394" t="e">
        <f t="shared" si="27"/>
        <v>#N/A</v>
      </c>
      <c r="AJ57" s="398" t="e">
        <f t="shared" si="28"/>
        <v>#N/A</v>
      </c>
    </row>
    <row r="58" spans="1:36" ht="98" x14ac:dyDescent="0.15">
      <c r="A58" s="392" t="s">
        <v>1199</v>
      </c>
      <c r="B58" s="383" t="s">
        <v>1091</v>
      </c>
      <c r="C58" s="383" t="s">
        <v>1136</v>
      </c>
      <c r="D58" s="383" t="s">
        <v>1061</v>
      </c>
      <c r="E58" s="397" t="e">
        <f t="shared" si="15"/>
        <v>#N/A</v>
      </c>
      <c r="F58" s="385" t="str">
        <f t="shared" si="1"/>
        <v>Failure to protect Portable attractive items (night vision eq, laptops, radios, phones) from Foreign Intelligence Services exploiting Moral Hazards</v>
      </c>
      <c r="G58" s="387" t="e">
        <f t="shared" si="16"/>
        <v>#N/A</v>
      </c>
      <c r="H58" s="220" t="e">
        <f t="shared" si="17"/>
        <v>#N/A</v>
      </c>
      <c r="I58" s="423" t="e">
        <f t="shared" si="18"/>
        <v>#N/A</v>
      </c>
      <c r="J58" s="388" t="e">
        <f t="shared" si="19"/>
        <v>#N/A</v>
      </c>
      <c r="K58" s="409" t="s">
        <v>686</v>
      </c>
      <c r="L58" s="387">
        <v>4</v>
      </c>
      <c r="M58" s="386">
        <v>3</v>
      </c>
      <c r="N58" s="386">
        <v>2</v>
      </c>
      <c r="O58" s="399">
        <f t="shared" si="20"/>
        <v>3</v>
      </c>
      <c r="P58" s="219" t="e">
        <f t="shared" si="21"/>
        <v>#N/A</v>
      </c>
      <c r="Q58" s="220" t="e">
        <f t="shared" si="22"/>
        <v>#N/A</v>
      </c>
      <c r="R58" s="394" t="e">
        <f t="shared" si="23"/>
        <v>#N/A</v>
      </c>
      <c r="S58" s="415" t="e">
        <f t="shared" si="24"/>
        <v>#N/A</v>
      </c>
      <c r="T58" s="420"/>
      <c r="U58" s="143"/>
      <c r="V58" s="143"/>
      <c r="W58" s="143"/>
      <c r="X58" s="143"/>
      <c r="Y58" s="143"/>
      <c r="Z58" s="7"/>
      <c r="AA58" s="7"/>
      <c r="AB58" s="7"/>
      <c r="AC58" s="7"/>
      <c r="AD58" s="7"/>
      <c r="AE58" s="7"/>
      <c r="AF58" s="395"/>
      <c r="AG58" s="387" t="e">
        <f t="shared" si="25"/>
        <v>#N/A</v>
      </c>
      <c r="AH58" s="386" t="e">
        <f t="shared" si="26"/>
        <v>#N/A</v>
      </c>
      <c r="AI58" s="394" t="e">
        <f t="shared" si="27"/>
        <v>#N/A</v>
      </c>
      <c r="AJ58" s="398" t="e">
        <f t="shared" si="28"/>
        <v>#N/A</v>
      </c>
    </row>
    <row r="59" spans="1:36" ht="56" x14ac:dyDescent="0.15">
      <c r="A59" s="414" t="s">
        <v>1200</v>
      </c>
      <c r="B59" s="383" t="s">
        <v>1091</v>
      </c>
      <c r="C59" s="383" t="s">
        <v>1132</v>
      </c>
      <c r="D59" s="383" t="s">
        <v>1061</v>
      </c>
      <c r="E59" s="397" t="str">
        <f t="shared" si="15"/>
        <v>Information</v>
      </c>
      <c r="F59" s="385" t="str">
        <f t="shared" si="1"/>
        <v>Failure to protect Commercially sensitive information from Foreign Intelligence Services exploiting Moral Hazards</v>
      </c>
      <c r="G59" s="387">
        <f t="shared" si="16"/>
        <v>3.6</v>
      </c>
      <c r="H59" s="220">
        <f t="shared" si="17"/>
        <v>2.5</v>
      </c>
      <c r="I59" s="423" t="str">
        <f t="shared" si="18"/>
        <v>M</v>
      </c>
      <c r="J59" s="388">
        <f t="shared" si="19"/>
        <v>6.1</v>
      </c>
      <c r="K59" s="409" t="s">
        <v>686</v>
      </c>
      <c r="L59" s="387">
        <v>3</v>
      </c>
      <c r="M59" s="386">
        <v>2</v>
      </c>
      <c r="N59" s="386">
        <v>1</v>
      </c>
      <c r="O59" s="399">
        <f t="shared" si="20"/>
        <v>2</v>
      </c>
      <c r="P59" s="219">
        <f t="shared" si="21"/>
        <v>3</v>
      </c>
      <c r="Q59" s="220">
        <f t="shared" si="22"/>
        <v>2.1</v>
      </c>
      <c r="R59" s="394" t="str">
        <f t="shared" si="23"/>
        <v>L</v>
      </c>
      <c r="S59" s="415">
        <f t="shared" si="24"/>
        <v>5</v>
      </c>
      <c r="T59" s="420"/>
      <c r="U59" s="143"/>
      <c r="V59" s="143"/>
      <c r="W59" s="143"/>
      <c r="X59" s="143"/>
      <c r="Y59" s="143"/>
      <c r="Z59" s="7"/>
      <c r="AA59" s="7"/>
      <c r="AB59" s="7"/>
      <c r="AC59" s="7"/>
      <c r="AD59" s="7"/>
      <c r="AE59" s="7"/>
      <c r="AF59" s="395"/>
      <c r="AG59" s="387">
        <f t="shared" si="25"/>
        <v>2</v>
      </c>
      <c r="AH59" s="386">
        <f t="shared" si="26"/>
        <v>2</v>
      </c>
      <c r="AI59" s="394" t="str">
        <f t="shared" si="27"/>
        <v>L</v>
      </c>
      <c r="AJ59" s="398">
        <f t="shared" si="28"/>
        <v>4</v>
      </c>
    </row>
    <row r="60" spans="1:36" ht="42" x14ac:dyDescent="0.15">
      <c r="A60" s="392" t="s">
        <v>1201</v>
      </c>
      <c r="B60" s="383" t="s">
        <v>825</v>
      </c>
      <c r="C60" s="383" t="s">
        <v>1135</v>
      </c>
      <c r="D60" s="383" t="s">
        <v>357</v>
      </c>
      <c r="E60" s="397" t="e">
        <f t="shared" si="15"/>
        <v>#N/A</v>
      </c>
      <c r="F60" s="385" t="str">
        <f t="shared" si="1"/>
        <v xml:space="preserve">Failure to protect Explosives from Crime - Theft - external  exploiting Small arms </v>
      </c>
      <c r="G60" s="387" t="e">
        <f t="shared" si="16"/>
        <v>#N/A</v>
      </c>
      <c r="H60" s="220" t="e">
        <f t="shared" si="17"/>
        <v>#N/A</v>
      </c>
      <c r="I60" s="423" t="e">
        <f t="shared" si="18"/>
        <v>#N/A</v>
      </c>
      <c r="J60" s="388" t="e">
        <f t="shared" si="19"/>
        <v>#N/A</v>
      </c>
      <c r="K60" s="409" t="s">
        <v>686</v>
      </c>
      <c r="L60" s="387">
        <v>3</v>
      </c>
      <c r="M60" s="386">
        <v>2</v>
      </c>
      <c r="N60" s="386">
        <v>3</v>
      </c>
      <c r="O60" s="399">
        <f t="shared" si="20"/>
        <v>2.7</v>
      </c>
      <c r="P60" s="219" t="e">
        <f t="shared" si="21"/>
        <v>#N/A</v>
      </c>
      <c r="Q60" s="220" t="e">
        <f t="shared" si="22"/>
        <v>#N/A</v>
      </c>
      <c r="R60" s="394" t="e">
        <f t="shared" si="23"/>
        <v>#N/A</v>
      </c>
      <c r="S60" s="415" t="e">
        <f t="shared" si="24"/>
        <v>#N/A</v>
      </c>
      <c r="T60" s="420"/>
      <c r="U60" s="143"/>
      <c r="V60" s="143"/>
      <c r="W60" s="143"/>
      <c r="X60" s="143"/>
      <c r="Y60" s="143"/>
      <c r="Z60" s="7"/>
      <c r="AA60" s="7"/>
      <c r="AB60" s="7"/>
      <c r="AC60" s="7"/>
      <c r="AD60" s="7"/>
      <c r="AE60" s="7"/>
      <c r="AF60" s="395"/>
      <c r="AG60" s="387" t="e">
        <f t="shared" si="25"/>
        <v>#N/A</v>
      </c>
      <c r="AH60" s="386" t="e">
        <f t="shared" si="26"/>
        <v>#N/A</v>
      </c>
      <c r="AI60" s="394" t="e">
        <f t="shared" si="27"/>
        <v>#N/A</v>
      </c>
      <c r="AJ60" s="398" t="e">
        <f t="shared" si="28"/>
        <v>#N/A</v>
      </c>
    </row>
    <row r="61" spans="1:36" ht="70" x14ac:dyDescent="0.15">
      <c r="A61" s="414" t="s">
        <v>1202</v>
      </c>
      <c r="B61" s="383" t="s">
        <v>824</v>
      </c>
      <c r="C61" s="383" t="s">
        <v>1137</v>
      </c>
      <c r="D61" s="383" t="s">
        <v>357</v>
      </c>
      <c r="E61" s="397" t="e">
        <f t="shared" si="15"/>
        <v>#N/A</v>
      </c>
      <c r="F61" s="385" t="str">
        <f t="shared" si="1"/>
        <v xml:space="preserve">Failure to protect Weapons (man-portable) from Crime - Violent crime (assault, armed robbery) exploiting Small arms </v>
      </c>
      <c r="G61" s="387" t="e">
        <f t="shared" si="16"/>
        <v>#N/A</v>
      </c>
      <c r="H61" s="220" t="e">
        <f t="shared" si="17"/>
        <v>#N/A</v>
      </c>
      <c r="I61" s="423" t="e">
        <f t="shared" si="18"/>
        <v>#N/A</v>
      </c>
      <c r="J61" s="388" t="e">
        <f t="shared" si="19"/>
        <v>#N/A</v>
      </c>
      <c r="K61" s="409" t="s">
        <v>686</v>
      </c>
      <c r="L61" s="387">
        <v>5</v>
      </c>
      <c r="M61" s="386">
        <v>4</v>
      </c>
      <c r="N61" s="386">
        <v>2</v>
      </c>
      <c r="O61" s="399">
        <f t="shared" si="20"/>
        <v>3.7</v>
      </c>
      <c r="P61" s="219" t="e">
        <f t="shared" si="21"/>
        <v>#N/A</v>
      </c>
      <c r="Q61" s="220" t="e">
        <f t="shared" si="22"/>
        <v>#N/A</v>
      </c>
      <c r="R61" s="394" t="e">
        <f t="shared" si="23"/>
        <v>#N/A</v>
      </c>
      <c r="S61" s="415" t="e">
        <f t="shared" si="24"/>
        <v>#N/A</v>
      </c>
      <c r="T61" s="420"/>
      <c r="U61" s="143"/>
      <c r="V61" s="143"/>
      <c r="W61" s="143"/>
      <c r="X61" s="143"/>
      <c r="Y61" s="143"/>
      <c r="Z61" s="7"/>
      <c r="AA61" s="7"/>
      <c r="AB61" s="7"/>
      <c r="AC61" s="7"/>
      <c r="AD61" s="7"/>
      <c r="AE61" s="7"/>
      <c r="AF61" s="395"/>
      <c r="AG61" s="387" t="e">
        <f t="shared" si="25"/>
        <v>#N/A</v>
      </c>
      <c r="AH61" s="386" t="e">
        <f t="shared" si="26"/>
        <v>#N/A</v>
      </c>
      <c r="AI61" s="394" t="e">
        <f t="shared" si="27"/>
        <v>#N/A</v>
      </c>
      <c r="AJ61" s="398" t="e">
        <f t="shared" si="28"/>
        <v>#N/A</v>
      </c>
    </row>
    <row r="62" spans="1:36" ht="70" x14ac:dyDescent="0.15">
      <c r="A62" s="392" t="s">
        <v>1203</v>
      </c>
      <c r="B62" s="383" t="s">
        <v>825</v>
      </c>
      <c r="C62" s="383" t="s">
        <v>1132</v>
      </c>
      <c r="D62" s="383" t="s">
        <v>676</v>
      </c>
      <c r="E62" s="397" t="str">
        <f t="shared" si="15"/>
        <v>Information</v>
      </c>
      <c r="F62" s="385" t="str">
        <f t="shared" si="1"/>
        <v>Failure to protect Commercially sensitive information from Crime - Theft - external  exploiting Keystroke loggers (hardware or software)</v>
      </c>
      <c r="G62" s="387">
        <f t="shared" si="16"/>
        <v>2.9</v>
      </c>
      <c r="H62" s="220">
        <f t="shared" si="17"/>
        <v>3.3</v>
      </c>
      <c r="I62" s="423" t="str">
        <f t="shared" si="18"/>
        <v>M</v>
      </c>
      <c r="J62" s="388">
        <f t="shared" si="19"/>
        <v>6.2</v>
      </c>
      <c r="K62" s="409" t="s">
        <v>686</v>
      </c>
      <c r="L62" s="387">
        <v>4</v>
      </c>
      <c r="M62" s="386">
        <v>3</v>
      </c>
      <c r="N62" s="386">
        <v>2</v>
      </c>
      <c r="O62" s="399">
        <f t="shared" si="20"/>
        <v>3</v>
      </c>
      <c r="P62" s="219">
        <f t="shared" si="21"/>
        <v>2</v>
      </c>
      <c r="Q62" s="220">
        <f t="shared" si="22"/>
        <v>2.7</v>
      </c>
      <c r="R62" s="394" t="str">
        <f t="shared" si="23"/>
        <v>L</v>
      </c>
      <c r="S62" s="415">
        <f t="shared" si="24"/>
        <v>5</v>
      </c>
      <c r="T62" s="420"/>
      <c r="U62" s="143"/>
      <c r="V62" s="143"/>
      <c r="W62" s="143"/>
      <c r="X62" s="143"/>
      <c r="Y62" s="143"/>
      <c r="Z62" s="7"/>
      <c r="AA62" s="7"/>
      <c r="AB62" s="7"/>
      <c r="AC62" s="7"/>
      <c r="AD62" s="7"/>
      <c r="AE62" s="7"/>
      <c r="AF62" s="395"/>
      <c r="AG62" s="387">
        <f t="shared" si="25"/>
        <v>2</v>
      </c>
      <c r="AH62" s="386">
        <f t="shared" si="26"/>
        <v>2</v>
      </c>
      <c r="AI62" s="394" t="str">
        <f t="shared" si="27"/>
        <v>L</v>
      </c>
      <c r="AJ62" s="398">
        <f t="shared" si="28"/>
        <v>4</v>
      </c>
    </row>
    <row r="63" spans="1:36" ht="84" x14ac:dyDescent="0.15">
      <c r="A63" s="414" t="s">
        <v>1204</v>
      </c>
      <c r="B63" s="383" t="s">
        <v>480</v>
      </c>
      <c r="C63" s="383" t="s">
        <v>682</v>
      </c>
      <c r="D63" s="383" t="s">
        <v>358</v>
      </c>
      <c r="E63" s="397" t="str">
        <f t="shared" si="15"/>
        <v>People</v>
      </c>
      <c r="F63" s="385" t="str">
        <f t="shared" si="1"/>
        <v>Failure to protect Personnel - All from National Extremist / Racial Extremist Groups (NERE) exploiting Explosives - Improvised</v>
      </c>
      <c r="G63" s="387">
        <f t="shared" si="16"/>
        <v>3.1</v>
      </c>
      <c r="H63" s="220" t="e">
        <f t="shared" si="17"/>
        <v>#N/A</v>
      </c>
      <c r="I63" s="423" t="e">
        <f t="shared" si="18"/>
        <v>#N/A</v>
      </c>
      <c r="J63" s="388" t="e">
        <f t="shared" si="19"/>
        <v>#N/A</v>
      </c>
      <c r="K63" s="409" t="s">
        <v>686</v>
      </c>
      <c r="L63" s="387">
        <v>3</v>
      </c>
      <c r="M63" s="386">
        <v>3</v>
      </c>
      <c r="N63" s="386">
        <v>3</v>
      </c>
      <c r="O63" s="399">
        <f t="shared" si="20"/>
        <v>3</v>
      </c>
      <c r="P63" s="219">
        <f t="shared" si="21"/>
        <v>3</v>
      </c>
      <c r="Q63" s="220" t="e">
        <f t="shared" si="22"/>
        <v>#N/A</v>
      </c>
      <c r="R63" s="394" t="e">
        <f t="shared" si="23"/>
        <v>#N/A</v>
      </c>
      <c r="S63" s="415" t="e">
        <f t="shared" si="24"/>
        <v>#N/A</v>
      </c>
      <c r="T63" s="420"/>
      <c r="U63" s="143"/>
      <c r="V63" s="143"/>
      <c r="W63" s="143"/>
      <c r="X63" s="143"/>
      <c r="Y63" s="143"/>
      <c r="Z63" s="7"/>
      <c r="AA63" s="7"/>
      <c r="AB63" s="7"/>
      <c r="AC63" s="7"/>
      <c r="AD63" s="7"/>
      <c r="AE63" s="7"/>
      <c r="AF63" s="395"/>
      <c r="AG63" s="387">
        <f t="shared" si="25"/>
        <v>2</v>
      </c>
      <c r="AH63" s="386" t="e">
        <f t="shared" si="26"/>
        <v>#N/A</v>
      </c>
      <c r="AI63" s="394" t="e">
        <f t="shared" si="27"/>
        <v>#N/A</v>
      </c>
      <c r="AJ63" s="398" t="e">
        <f t="shared" si="28"/>
        <v>#N/A</v>
      </c>
    </row>
    <row r="64" spans="1:36" ht="70" x14ac:dyDescent="0.15">
      <c r="A64" s="392" t="s">
        <v>1205</v>
      </c>
      <c r="B64" s="383" t="s">
        <v>478</v>
      </c>
      <c r="C64" s="383" t="s">
        <v>682</v>
      </c>
      <c r="D64" s="383" t="s">
        <v>1142</v>
      </c>
      <c r="E64" s="397" t="str">
        <f t="shared" si="15"/>
        <v>People</v>
      </c>
      <c r="F64" s="385" t="str">
        <f t="shared" si="1"/>
        <v>Failure to protect Personnel - All from Politically Motivated Violence - Terrorist Groups exploiting Radiological hazards</v>
      </c>
      <c r="G64" s="387">
        <f t="shared" si="16"/>
        <v>3.8</v>
      </c>
      <c r="H64" s="220">
        <f t="shared" si="17"/>
        <v>3.2</v>
      </c>
      <c r="I64" s="423" t="str">
        <f t="shared" si="18"/>
        <v>H</v>
      </c>
      <c r="J64" s="388">
        <f t="shared" si="19"/>
        <v>7</v>
      </c>
      <c r="K64" s="409" t="s">
        <v>686</v>
      </c>
      <c r="L64" s="387">
        <v>3</v>
      </c>
      <c r="M64" s="386">
        <v>3</v>
      </c>
      <c r="N64" s="386">
        <v>3</v>
      </c>
      <c r="O64" s="399">
        <f t="shared" si="20"/>
        <v>3</v>
      </c>
      <c r="P64" s="219">
        <f t="shared" si="21"/>
        <v>3</v>
      </c>
      <c r="Q64" s="220">
        <f t="shared" si="22"/>
        <v>2.6</v>
      </c>
      <c r="R64" s="394" t="str">
        <f t="shared" si="23"/>
        <v>M</v>
      </c>
      <c r="S64" s="415">
        <f t="shared" si="24"/>
        <v>6</v>
      </c>
      <c r="T64" s="420"/>
      <c r="U64" s="143"/>
      <c r="V64" s="143"/>
      <c r="W64" s="143"/>
      <c r="X64" s="143"/>
      <c r="Y64" s="143"/>
      <c r="Z64" s="7"/>
      <c r="AA64" s="7"/>
      <c r="AB64" s="7"/>
      <c r="AC64" s="7"/>
      <c r="AD64" s="7"/>
      <c r="AE64" s="7"/>
      <c r="AF64" s="395"/>
      <c r="AG64" s="387">
        <f t="shared" si="25"/>
        <v>2</v>
      </c>
      <c r="AH64" s="386">
        <f t="shared" si="26"/>
        <v>2</v>
      </c>
      <c r="AI64" s="394" t="str">
        <f t="shared" si="27"/>
        <v>L</v>
      </c>
      <c r="AJ64" s="398">
        <f t="shared" si="28"/>
        <v>4</v>
      </c>
    </row>
    <row r="65" spans="1:36" ht="42" x14ac:dyDescent="0.15">
      <c r="A65" s="414" t="s">
        <v>1206</v>
      </c>
      <c r="B65" s="383" t="s">
        <v>825</v>
      </c>
      <c r="C65" s="383" t="s">
        <v>1135</v>
      </c>
      <c r="D65" s="383" t="s">
        <v>1063</v>
      </c>
      <c r="E65" s="397" t="e">
        <f t="shared" ref="E65:E86" si="29">INDEX(CriTable,MATCH(C65,Assets,0),2)</f>
        <v>#N/A</v>
      </c>
      <c r="F65" s="385" t="str">
        <f t="shared" si="1"/>
        <v>Failure to protect Explosives from Crime - Theft - external  exploiting Complacency</v>
      </c>
      <c r="G65" s="387" t="e">
        <f t="shared" ref="G65:G86" si="30">ROUND((INDEX(ThrTable,MATCH(B65,Threats,0),15)+INDEX(OppTable,MATCH(C65,Assets,0),6))/2,1)</f>
        <v>#N/A</v>
      </c>
      <c r="H65" s="220" t="e">
        <f t="shared" ref="H65:H86" si="31">ROUND((INDEX(HazTable,MATCH(D65,Hazards,0),6)+INDEX(CriTable,MATCH(C65,Assets,0),7))/2,1)</f>
        <v>#N/A</v>
      </c>
      <c r="I65" s="423" t="e">
        <f t="shared" ref="I65:I86" si="32">VLOOKUP(J65,RiskRating,2)</f>
        <v>#N/A</v>
      </c>
      <c r="J65" s="388" t="e">
        <f t="shared" ref="J65:J86" si="33">IF(H65&gt;0,ROUND(((G65+H65)),1),"")</f>
        <v>#N/A</v>
      </c>
      <c r="K65" s="409" t="s">
        <v>686</v>
      </c>
      <c r="L65" s="387">
        <v>3</v>
      </c>
      <c r="M65" s="386">
        <v>3</v>
      </c>
      <c r="N65" s="386">
        <v>3</v>
      </c>
      <c r="O65" s="399">
        <f t="shared" ref="O65:O86" si="34">ROUND(AVERAGE(L65:N65),1)</f>
        <v>3</v>
      </c>
      <c r="P65" s="219" t="e">
        <f t="shared" ref="P65:P86" si="35">ROUND(G65-(O65/5),0)</f>
        <v>#N/A</v>
      </c>
      <c r="Q65" s="220" t="e">
        <f t="shared" ref="Q65:Q86" si="36">ROUND(H65-(O65/5),1)</f>
        <v>#N/A</v>
      </c>
      <c r="R65" s="394" t="e">
        <f t="shared" ref="R65:R86" si="37">VLOOKUP(S65,RiskRating,2)</f>
        <v>#N/A</v>
      </c>
      <c r="S65" s="415" t="e">
        <f t="shared" ref="S65:S86" si="38">IF(Q65&gt;0,ROUND(((P65+Q65)),0),"")</f>
        <v>#N/A</v>
      </c>
      <c r="T65" s="420"/>
      <c r="U65" s="143"/>
      <c r="V65" s="143"/>
      <c r="W65" s="143"/>
      <c r="X65" s="143"/>
      <c r="Y65" s="143"/>
      <c r="Z65" s="7"/>
      <c r="AA65" s="7"/>
      <c r="AB65" s="7"/>
      <c r="AC65" s="7"/>
      <c r="AD65" s="7"/>
      <c r="AE65" s="7"/>
      <c r="AF65" s="395"/>
      <c r="AG65" s="387" t="e">
        <f t="shared" ref="AG65:AG86" si="39">ROUND(P65*0.8,0)</f>
        <v>#N/A</v>
      </c>
      <c r="AH65" s="386" t="e">
        <f t="shared" ref="AH65:AH86" si="40">ROUND(Q65*0.8,0)</f>
        <v>#N/A</v>
      </c>
      <c r="AI65" s="394" t="e">
        <f t="shared" ref="AI65:AI86" si="41">VLOOKUP(AJ65,RiskRating,2)</f>
        <v>#N/A</v>
      </c>
      <c r="AJ65" s="398" t="e">
        <f t="shared" ref="AJ65:AJ86" si="42">IF(AH65&gt;0,ROUND(((AG65+AH65)),1),"")</f>
        <v>#N/A</v>
      </c>
    </row>
    <row r="66" spans="1:36" ht="56" x14ac:dyDescent="0.15">
      <c r="A66" s="392" t="s">
        <v>1207</v>
      </c>
      <c r="B66" s="383" t="s">
        <v>825</v>
      </c>
      <c r="C66" s="383" t="s">
        <v>1137</v>
      </c>
      <c r="D66" s="383" t="s">
        <v>1063</v>
      </c>
      <c r="E66" s="397" t="e">
        <f t="shared" si="29"/>
        <v>#N/A</v>
      </c>
      <c r="F66" s="385" t="str">
        <f t="shared" ref="F66:F86" si="43">"Failure to protect "&amp;C66&amp;" from "&amp;B66&amp;" exploiting "&amp;D66</f>
        <v>Failure to protect Weapons (man-portable) from Crime - Theft - external  exploiting Complacency</v>
      </c>
      <c r="G66" s="387" t="e">
        <f t="shared" si="30"/>
        <v>#N/A</v>
      </c>
      <c r="H66" s="220" t="e">
        <f t="shared" si="31"/>
        <v>#N/A</v>
      </c>
      <c r="I66" s="423" t="e">
        <f t="shared" si="32"/>
        <v>#N/A</v>
      </c>
      <c r="J66" s="388" t="e">
        <f t="shared" si="33"/>
        <v>#N/A</v>
      </c>
      <c r="K66" s="409" t="s">
        <v>686</v>
      </c>
      <c r="L66" s="387">
        <v>3</v>
      </c>
      <c r="M66" s="386">
        <v>3</v>
      </c>
      <c r="N66" s="386">
        <v>3</v>
      </c>
      <c r="O66" s="399">
        <f t="shared" si="34"/>
        <v>3</v>
      </c>
      <c r="P66" s="219" t="e">
        <f t="shared" si="35"/>
        <v>#N/A</v>
      </c>
      <c r="Q66" s="220" t="e">
        <f t="shared" si="36"/>
        <v>#N/A</v>
      </c>
      <c r="R66" s="394" t="e">
        <f t="shared" si="37"/>
        <v>#N/A</v>
      </c>
      <c r="S66" s="415" t="e">
        <f t="shared" si="38"/>
        <v>#N/A</v>
      </c>
      <c r="T66" s="420"/>
      <c r="U66" s="143"/>
      <c r="V66" s="143"/>
      <c r="W66" s="143"/>
      <c r="X66" s="143"/>
      <c r="Y66" s="143"/>
      <c r="Z66" s="7"/>
      <c r="AA66" s="7"/>
      <c r="AB66" s="7"/>
      <c r="AC66" s="7"/>
      <c r="AD66" s="7"/>
      <c r="AE66" s="7"/>
      <c r="AF66" s="395"/>
      <c r="AG66" s="387" t="e">
        <f t="shared" si="39"/>
        <v>#N/A</v>
      </c>
      <c r="AH66" s="386" t="e">
        <f t="shared" si="40"/>
        <v>#N/A</v>
      </c>
      <c r="AI66" s="394" t="e">
        <f t="shared" si="41"/>
        <v>#N/A</v>
      </c>
      <c r="AJ66" s="398" t="e">
        <f t="shared" si="42"/>
        <v>#N/A</v>
      </c>
    </row>
    <row r="67" spans="1:36" ht="56" x14ac:dyDescent="0.15">
      <c r="A67" s="414" t="s">
        <v>1208</v>
      </c>
      <c r="B67" s="383" t="s">
        <v>825</v>
      </c>
      <c r="C67" s="383" t="s">
        <v>1137</v>
      </c>
      <c r="D67" s="383" t="s">
        <v>357</v>
      </c>
      <c r="E67" s="397" t="e">
        <f t="shared" si="29"/>
        <v>#N/A</v>
      </c>
      <c r="F67" s="385" t="str">
        <f t="shared" si="43"/>
        <v xml:space="preserve">Failure to protect Weapons (man-portable) from Crime - Theft - external  exploiting Small arms </v>
      </c>
      <c r="G67" s="387" t="e">
        <f t="shared" si="30"/>
        <v>#N/A</v>
      </c>
      <c r="H67" s="220" t="e">
        <f t="shared" si="31"/>
        <v>#N/A</v>
      </c>
      <c r="I67" s="423" t="e">
        <f t="shared" si="32"/>
        <v>#N/A</v>
      </c>
      <c r="J67" s="388" t="e">
        <f t="shared" si="33"/>
        <v>#N/A</v>
      </c>
      <c r="K67" s="409" t="s">
        <v>686</v>
      </c>
      <c r="L67" s="387">
        <v>3</v>
      </c>
      <c r="M67" s="386">
        <v>3</v>
      </c>
      <c r="N67" s="386">
        <v>3</v>
      </c>
      <c r="O67" s="399">
        <f t="shared" si="34"/>
        <v>3</v>
      </c>
      <c r="P67" s="219" t="e">
        <f t="shared" si="35"/>
        <v>#N/A</v>
      </c>
      <c r="Q67" s="220" t="e">
        <f t="shared" si="36"/>
        <v>#N/A</v>
      </c>
      <c r="R67" s="394" t="e">
        <f t="shared" si="37"/>
        <v>#N/A</v>
      </c>
      <c r="S67" s="415" t="e">
        <f t="shared" si="38"/>
        <v>#N/A</v>
      </c>
      <c r="T67" s="420"/>
      <c r="U67" s="143"/>
      <c r="V67" s="143"/>
      <c r="W67" s="143"/>
      <c r="X67" s="143"/>
      <c r="Y67" s="143"/>
      <c r="Z67" s="7"/>
      <c r="AA67" s="7"/>
      <c r="AB67" s="7"/>
      <c r="AC67" s="7"/>
      <c r="AD67" s="7"/>
      <c r="AE67" s="7"/>
      <c r="AF67" s="395"/>
      <c r="AG67" s="387" t="e">
        <f t="shared" si="39"/>
        <v>#N/A</v>
      </c>
      <c r="AH67" s="386" t="e">
        <f t="shared" si="40"/>
        <v>#N/A</v>
      </c>
      <c r="AI67" s="394" t="e">
        <f t="shared" si="41"/>
        <v>#N/A</v>
      </c>
      <c r="AJ67" s="398" t="e">
        <f t="shared" si="42"/>
        <v>#N/A</v>
      </c>
    </row>
    <row r="68" spans="1:36" ht="84" x14ac:dyDescent="0.15">
      <c r="A68" s="392" t="s">
        <v>1209</v>
      </c>
      <c r="B68" s="383" t="s">
        <v>480</v>
      </c>
      <c r="C68" s="383" t="s">
        <v>682</v>
      </c>
      <c r="D68" s="383" t="s">
        <v>357</v>
      </c>
      <c r="E68" s="397" t="str">
        <f t="shared" si="29"/>
        <v>People</v>
      </c>
      <c r="F68" s="385" t="str">
        <f t="shared" si="43"/>
        <v xml:space="preserve">Failure to protect Personnel - All from National Extremist / Racial Extremist Groups (NERE) exploiting Small arms </v>
      </c>
      <c r="G68" s="387">
        <f t="shared" si="30"/>
        <v>3.1</v>
      </c>
      <c r="H68" s="220" t="e">
        <f t="shared" si="31"/>
        <v>#N/A</v>
      </c>
      <c r="I68" s="423" t="e">
        <f t="shared" si="32"/>
        <v>#N/A</v>
      </c>
      <c r="J68" s="388" t="e">
        <f t="shared" si="33"/>
        <v>#N/A</v>
      </c>
      <c r="K68" s="409" t="s">
        <v>686</v>
      </c>
      <c r="L68" s="387">
        <v>3</v>
      </c>
      <c r="M68" s="386">
        <v>3</v>
      </c>
      <c r="N68" s="386">
        <v>3</v>
      </c>
      <c r="O68" s="399">
        <f t="shared" si="34"/>
        <v>3</v>
      </c>
      <c r="P68" s="219">
        <f t="shared" si="35"/>
        <v>3</v>
      </c>
      <c r="Q68" s="220" t="e">
        <f t="shared" si="36"/>
        <v>#N/A</v>
      </c>
      <c r="R68" s="394" t="e">
        <f t="shared" si="37"/>
        <v>#N/A</v>
      </c>
      <c r="S68" s="415" t="e">
        <f t="shared" si="38"/>
        <v>#N/A</v>
      </c>
      <c r="T68" s="420"/>
      <c r="U68" s="143"/>
      <c r="V68" s="143"/>
      <c r="W68" s="143"/>
      <c r="X68" s="143"/>
      <c r="Y68" s="143"/>
      <c r="Z68" s="7"/>
      <c r="AA68" s="7"/>
      <c r="AB68" s="7"/>
      <c r="AC68" s="7"/>
      <c r="AD68" s="7"/>
      <c r="AE68" s="7"/>
      <c r="AF68" s="395"/>
      <c r="AG68" s="387">
        <f t="shared" si="39"/>
        <v>2</v>
      </c>
      <c r="AH68" s="386" t="e">
        <f t="shared" si="40"/>
        <v>#N/A</v>
      </c>
      <c r="AI68" s="394" t="e">
        <f t="shared" si="41"/>
        <v>#N/A</v>
      </c>
      <c r="AJ68" s="398" t="e">
        <f t="shared" si="42"/>
        <v>#N/A</v>
      </c>
    </row>
    <row r="69" spans="1:36" ht="56" x14ac:dyDescent="0.15">
      <c r="A69" s="414" t="s">
        <v>1210</v>
      </c>
      <c r="B69" s="383" t="s">
        <v>1091</v>
      </c>
      <c r="C69" s="383" t="s">
        <v>1132</v>
      </c>
      <c r="D69" s="383" t="s">
        <v>1062</v>
      </c>
      <c r="E69" s="397" t="str">
        <f t="shared" si="29"/>
        <v>Information</v>
      </c>
      <c r="F69" s="385" t="str">
        <f t="shared" si="43"/>
        <v>Failure to protect Commercially sensitive information from Foreign Intelligence Services exploiting Morale Hazards</v>
      </c>
      <c r="G69" s="387">
        <f t="shared" si="30"/>
        <v>3.6</v>
      </c>
      <c r="H69" s="220">
        <f t="shared" si="31"/>
        <v>2.7</v>
      </c>
      <c r="I69" s="423" t="str">
        <f t="shared" si="32"/>
        <v>M</v>
      </c>
      <c r="J69" s="388">
        <f t="shared" si="33"/>
        <v>6.3</v>
      </c>
      <c r="K69" s="409" t="s">
        <v>686</v>
      </c>
      <c r="L69" s="387">
        <v>3</v>
      </c>
      <c r="M69" s="386">
        <v>3</v>
      </c>
      <c r="N69" s="386">
        <v>3</v>
      </c>
      <c r="O69" s="399">
        <f t="shared" si="34"/>
        <v>3</v>
      </c>
      <c r="P69" s="219">
        <f t="shared" si="35"/>
        <v>3</v>
      </c>
      <c r="Q69" s="220">
        <f t="shared" si="36"/>
        <v>2.1</v>
      </c>
      <c r="R69" s="394" t="str">
        <f t="shared" si="37"/>
        <v>L</v>
      </c>
      <c r="S69" s="415">
        <f t="shared" si="38"/>
        <v>5</v>
      </c>
      <c r="T69" s="420"/>
      <c r="U69" s="143"/>
      <c r="V69" s="143"/>
      <c r="W69" s="143"/>
      <c r="X69" s="143"/>
      <c r="Y69" s="143"/>
      <c r="Z69" s="7"/>
      <c r="AA69" s="7"/>
      <c r="AB69" s="7"/>
      <c r="AC69" s="7"/>
      <c r="AD69" s="7"/>
      <c r="AE69" s="7"/>
      <c r="AF69" s="395"/>
      <c r="AG69" s="387">
        <f t="shared" si="39"/>
        <v>2</v>
      </c>
      <c r="AH69" s="386">
        <f t="shared" si="40"/>
        <v>2</v>
      </c>
      <c r="AI69" s="394" t="str">
        <f t="shared" si="41"/>
        <v>L</v>
      </c>
      <c r="AJ69" s="398">
        <f t="shared" si="42"/>
        <v>4</v>
      </c>
    </row>
    <row r="70" spans="1:36" ht="70" x14ac:dyDescent="0.15">
      <c r="A70" s="392" t="s">
        <v>1211</v>
      </c>
      <c r="B70" s="383" t="s">
        <v>478</v>
      </c>
      <c r="C70" s="383" t="s">
        <v>682</v>
      </c>
      <c r="D70" s="383" t="s">
        <v>1141</v>
      </c>
      <c r="E70" s="397" t="str">
        <f t="shared" si="29"/>
        <v>People</v>
      </c>
      <c r="F70" s="385" t="str">
        <f t="shared" si="43"/>
        <v>Failure to protect Personnel - All from Politically Motivated Violence - Terrorist Groups exploiting Biological hazards (anthrax, etc)</v>
      </c>
      <c r="G70" s="387">
        <f t="shared" si="30"/>
        <v>3.8</v>
      </c>
      <c r="H70" s="220">
        <f t="shared" si="31"/>
        <v>3</v>
      </c>
      <c r="I70" s="423" t="str">
        <f t="shared" si="32"/>
        <v>M</v>
      </c>
      <c r="J70" s="388">
        <f t="shared" si="33"/>
        <v>6.8</v>
      </c>
      <c r="K70" s="409" t="s">
        <v>686</v>
      </c>
      <c r="L70" s="387">
        <v>3</v>
      </c>
      <c r="M70" s="386">
        <v>3</v>
      </c>
      <c r="N70" s="386">
        <v>3</v>
      </c>
      <c r="O70" s="399">
        <f t="shared" si="34"/>
        <v>3</v>
      </c>
      <c r="P70" s="219">
        <f t="shared" si="35"/>
        <v>3</v>
      </c>
      <c r="Q70" s="220">
        <f t="shared" si="36"/>
        <v>2.4</v>
      </c>
      <c r="R70" s="394" t="str">
        <f t="shared" si="37"/>
        <v>L</v>
      </c>
      <c r="S70" s="415">
        <f t="shared" si="38"/>
        <v>5</v>
      </c>
      <c r="T70" s="420"/>
      <c r="U70" s="143"/>
      <c r="V70" s="143"/>
      <c r="W70" s="143"/>
      <c r="X70" s="143"/>
      <c r="Y70" s="143"/>
      <c r="Z70" s="7"/>
      <c r="AA70" s="7"/>
      <c r="AB70" s="7"/>
      <c r="AC70" s="7"/>
      <c r="AD70" s="7"/>
      <c r="AE70" s="7"/>
      <c r="AF70" s="395"/>
      <c r="AG70" s="387">
        <f t="shared" si="39"/>
        <v>2</v>
      </c>
      <c r="AH70" s="386">
        <f t="shared" si="40"/>
        <v>2</v>
      </c>
      <c r="AI70" s="394" t="str">
        <f t="shared" si="41"/>
        <v>L</v>
      </c>
      <c r="AJ70" s="398">
        <f t="shared" si="42"/>
        <v>4</v>
      </c>
    </row>
    <row r="71" spans="1:36" ht="56" x14ac:dyDescent="0.15">
      <c r="A71" s="414" t="s">
        <v>1212</v>
      </c>
      <c r="B71" s="383" t="s">
        <v>825</v>
      </c>
      <c r="C71" s="383" t="s">
        <v>1132</v>
      </c>
      <c r="D71" s="383" t="s">
        <v>1297</v>
      </c>
      <c r="E71" s="397" t="str">
        <f t="shared" si="29"/>
        <v>Information</v>
      </c>
      <c r="F71" s="385" t="str">
        <f t="shared" si="43"/>
        <v>Failure to protect Commercially sensitive information from Crime - Theft - external  exploiting Cameras (portable)</v>
      </c>
      <c r="G71" s="387">
        <f t="shared" si="30"/>
        <v>2.9</v>
      </c>
      <c r="H71" s="220">
        <f t="shared" si="31"/>
        <v>3.3</v>
      </c>
      <c r="I71" s="423" t="str">
        <f t="shared" si="32"/>
        <v>M</v>
      </c>
      <c r="J71" s="388">
        <f t="shared" si="33"/>
        <v>6.2</v>
      </c>
      <c r="K71" s="409" t="s">
        <v>686</v>
      </c>
      <c r="L71" s="387">
        <v>3</v>
      </c>
      <c r="M71" s="386">
        <v>3</v>
      </c>
      <c r="N71" s="386">
        <v>3</v>
      </c>
      <c r="O71" s="399">
        <f t="shared" si="34"/>
        <v>3</v>
      </c>
      <c r="P71" s="219">
        <f t="shared" si="35"/>
        <v>2</v>
      </c>
      <c r="Q71" s="220">
        <f t="shared" si="36"/>
        <v>2.7</v>
      </c>
      <c r="R71" s="394" t="str">
        <f t="shared" si="37"/>
        <v>L</v>
      </c>
      <c r="S71" s="415">
        <f t="shared" si="38"/>
        <v>5</v>
      </c>
      <c r="T71" s="420"/>
      <c r="U71" s="143"/>
      <c r="V71" s="143"/>
      <c r="W71" s="143"/>
      <c r="X71" s="143"/>
      <c r="Y71" s="143"/>
      <c r="Z71" s="7"/>
      <c r="AA71" s="7"/>
      <c r="AB71" s="7"/>
      <c r="AC71" s="7"/>
      <c r="AD71" s="7"/>
      <c r="AE71" s="7"/>
      <c r="AF71" s="395"/>
      <c r="AG71" s="387">
        <f t="shared" si="39"/>
        <v>2</v>
      </c>
      <c r="AH71" s="386">
        <f t="shared" si="40"/>
        <v>2</v>
      </c>
      <c r="AI71" s="394" t="str">
        <f t="shared" si="41"/>
        <v>L</v>
      </c>
      <c r="AJ71" s="398">
        <f t="shared" si="42"/>
        <v>4</v>
      </c>
    </row>
    <row r="72" spans="1:36" ht="56" x14ac:dyDescent="0.15">
      <c r="A72" s="392" t="s">
        <v>1213</v>
      </c>
      <c r="B72" s="383" t="s">
        <v>822</v>
      </c>
      <c r="C72" s="383" t="s">
        <v>1132</v>
      </c>
      <c r="D72" s="383" t="s">
        <v>1297</v>
      </c>
      <c r="E72" s="397" t="str">
        <f t="shared" si="29"/>
        <v>Information</v>
      </c>
      <c r="F72" s="385" t="str">
        <f t="shared" si="43"/>
        <v>Failure to protect Commercially sensitive information from Other - Disgruntled Staff exploiting Cameras (portable)</v>
      </c>
      <c r="G72" s="387">
        <f t="shared" si="30"/>
        <v>2.8</v>
      </c>
      <c r="H72" s="220">
        <f t="shared" si="31"/>
        <v>3.3</v>
      </c>
      <c r="I72" s="423" t="str">
        <f t="shared" si="32"/>
        <v>M</v>
      </c>
      <c r="J72" s="388">
        <f t="shared" si="33"/>
        <v>6.1</v>
      </c>
      <c r="K72" s="409" t="s">
        <v>686</v>
      </c>
      <c r="L72" s="387">
        <v>3</v>
      </c>
      <c r="M72" s="386">
        <v>3</v>
      </c>
      <c r="N72" s="386">
        <v>3</v>
      </c>
      <c r="O72" s="399">
        <f t="shared" si="34"/>
        <v>3</v>
      </c>
      <c r="P72" s="219">
        <f t="shared" si="35"/>
        <v>2</v>
      </c>
      <c r="Q72" s="220">
        <f t="shared" si="36"/>
        <v>2.7</v>
      </c>
      <c r="R72" s="394" t="str">
        <f t="shared" si="37"/>
        <v>L</v>
      </c>
      <c r="S72" s="415">
        <f t="shared" si="38"/>
        <v>5</v>
      </c>
      <c r="T72" s="420"/>
      <c r="U72" s="143"/>
      <c r="V72" s="143"/>
      <c r="W72" s="143"/>
      <c r="X72" s="143"/>
      <c r="Y72" s="143"/>
      <c r="Z72" s="7"/>
      <c r="AA72" s="7"/>
      <c r="AB72" s="7"/>
      <c r="AC72" s="7"/>
      <c r="AD72" s="7"/>
      <c r="AE72" s="7"/>
      <c r="AF72" s="395"/>
      <c r="AG72" s="387">
        <f t="shared" si="39"/>
        <v>2</v>
      </c>
      <c r="AH72" s="386">
        <f t="shared" si="40"/>
        <v>2</v>
      </c>
      <c r="AI72" s="394" t="str">
        <f t="shared" si="41"/>
        <v>L</v>
      </c>
      <c r="AJ72" s="398">
        <f t="shared" si="42"/>
        <v>4</v>
      </c>
    </row>
    <row r="73" spans="1:36" ht="56" x14ac:dyDescent="0.15">
      <c r="A73" s="414" t="s">
        <v>1214</v>
      </c>
      <c r="B73" s="383" t="s">
        <v>825</v>
      </c>
      <c r="C73" s="383" t="s">
        <v>1132</v>
      </c>
      <c r="D73" s="383" t="s">
        <v>1063</v>
      </c>
      <c r="E73" s="397" t="str">
        <f t="shared" si="29"/>
        <v>Information</v>
      </c>
      <c r="F73" s="385" t="str">
        <f t="shared" si="43"/>
        <v>Failure to protect Commercially sensitive information from Crime - Theft - external  exploiting Complacency</v>
      </c>
      <c r="G73" s="387">
        <f t="shared" si="30"/>
        <v>2.9</v>
      </c>
      <c r="H73" s="220">
        <f t="shared" si="31"/>
        <v>3.2</v>
      </c>
      <c r="I73" s="423" t="str">
        <f t="shared" si="32"/>
        <v>M</v>
      </c>
      <c r="J73" s="388">
        <f t="shared" si="33"/>
        <v>6.1</v>
      </c>
      <c r="K73" s="409" t="s">
        <v>686</v>
      </c>
      <c r="L73" s="387">
        <v>3</v>
      </c>
      <c r="M73" s="386">
        <v>3</v>
      </c>
      <c r="N73" s="386">
        <v>3</v>
      </c>
      <c r="O73" s="399">
        <f t="shared" si="34"/>
        <v>3</v>
      </c>
      <c r="P73" s="219">
        <f t="shared" si="35"/>
        <v>2</v>
      </c>
      <c r="Q73" s="220">
        <f t="shared" si="36"/>
        <v>2.6</v>
      </c>
      <c r="R73" s="394" t="str">
        <f t="shared" si="37"/>
        <v>L</v>
      </c>
      <c r="S73" s="415">
        <f t="shared" si="38"/>
        <v>5</v>
      </c>
      <c r="T73" s="420"/>
      <c r="U73" s="143"/>
      <c r="V73" s="143"/>
      <c r="W73" s="143"/>
      <c r="X73" s="143"/>
      <c r="Y73" s="143"/>
      <c r="Z73" s="7"/>
      <c r="AA73" s="7"/>
      <c r="AB73" s="7"/>
      <c r="AC73" s="7"/>
      <c r="AD73" s="7"/>
      <c r="AE73" s="7"/>
      <c r="AF73" s="395"/>
      <c r="AG73" s="387">
        <f t="shared" si="39"/>
        <v>2</v>
      </c>
      <c r="AH73" s="386">
        <f t="shared" si="40"/>
        <v>2</v>
      </c>
      <c r="AI73" s="394" t="str">
        <f t="shared" si="41"/>
        <v>L</v>
      </c>
      <c r="AJ73" s="398">
        <f t="shared" si="42"/>
        <v>4</v>
      </c>
    </row>
    <row r="74" spans="1:36" ht="42" x14ac:dyDescent="0.15">
      <c r="A74" s="392" t="s">
        <v>1215</v>
      </c>
      <c r="B74" s="383" t="s">
        <v>825</v>
      </c>
      <c r="C74" s="383" t="s">
        <v>1134</v>
      </c>
      <c r="D74" s="383" t="s">
        <v>1063</v>
      </c>
      <c r="E74" s="397" t="e">
        <f t="shared" si="29"/>
        <v>#N/A</v>
      </c>
      <c r="F74" s="385" t="str">
        <f t="shared" si="43"/>
        <v>Failure to protect Munitions from Crime - Theft - external  exploiting Complacency</v>
      </c>
      <c r="G74" s="387" t="e">
        <f t="shared" si="30"/>
        <v>#N/A</v>
      </c>
      <c r="H74" s="220" t="e">
        <f t="shared" si="31"/>
        <v>#N/A</v>
      </c>
      <c r="I74" s="423" t="e">
        <f t="shared" si="32"/>
        <v>#N/A</v>
      </c>
      <c r="J74" s="388" t="e">
        <f t="shared" si="33"/>
        <v>#N/A</v>
      </c>
      <c r="K74" s="409" t="s">
        <v>686</v>
      </c>
      <c r="L74" s="387">
        <v>3</v>
      </c>
      <c r="M74" s="386">
        <v>3</v>
      </c>
      <c r="N74" s="386">
        <v>3</v>
      </c>
      <c r="O74" s="399">
        <f t="shared" si="34"/>
        <v>3</v>
      </c>
      <c r="P74" s="219" t="e">
        <f t="shared" si="35"/>
        <v>#N/A</v>
      </c>
      <c r="Q74" s="220" t="e">
        <f t="shared" si="36"/>
        <v>#N/A</v>
      </c>
      <c r="R74" s="394" t="e">
        <f t="shared" si="37"/>
        <v>#N/A</v>
      </c>
      <c r="S74" s="415" t="e">
        <f t="shared" si="38"/>
        <v>#N/A</v>
      </c>
      <c r="T74" s="420"/>
      <c r="U74" s="143"/>
      <c r="V74" s="143"/>
      <c r="W74" s="143"/>
      <c r="X74" s="143"/>
      <c r="Y74" s="143"/>
      <c r="Z74" s="7"/>
      <c r="AA74" s="7"/>
      <c r="AB74" s="7"/>
      <c r="AC74" s="7"/>
      <c r="AD74" s="7"/>
      <c r="AE74" s="7"/>
      <c r="AF74" s="395"/>
      <c r="AG74" s="387" t="e">
        <f t="shared" si="39"/>
        <v>#N/A</v>
      </c>
      <c r="AH74" s="386" t="e">
        <f t="shared" si="40"/>
        <v>#N/A</v>
      </c>
      <c r="AI74" s="394" t="e">
        <f t="shared" si="41"/>
        <v>#N/A</v>
      </c>
      <c r="AJ74" s="398" t="e">
        <f t="shared" si="42"/>
        <v>#N/A</v>
      </c>
    </row>
    <row r="75" spans="1:36" ht="70" x14ac:dyDescent="0.15">
      <c r="A75" s="414" t="s">
        <v>1216</v>
      </c>
      <c r="B75" s="383" t="s">
        <v>478</v>
      </c>
      <c r="C75" s="383" t="s">
        <v>682</v>
      </c>
      <c r="D75" s="383" t="s">
        <v>683</v>
      </c>
      <c r="E75" s="397" t="str">
        <f t="shared" si="29"/>
        <v>People</v>
      </c>
      <c r="F75" s="385" t="str">
        <f t="shared" si="43"/>
        <v>Failure to protect Personnel - All from Politically Motivated Violence - Terrorist Groups exploiting Chemical hazards (eg: chlorine, sarin)</v>
      </c>
      <c r="G75" s="387">
        <f t="shared" si="30"/>
        <v>3.8</v>
      </c>
      <c r="H75" s="220">
        <f t="shared" si="31"/>
        <v>3.2</v>
      </c>
      <c r="I75" s="423" t="str">
        <f t="shared" si="32"/>
        <v>H</v>
      </c>
      <c r="J75" s="388">
        <f t="shared" si="33"/>
        <v>7</v>
      </c>
      <c r="K75" s="409" t="s">
        <v>686</v>
      </c>
      <c r="L75" s="387">
        <v>4</v>
      </c>
      <c r="M75" s="386">
        <v>4</v>
      </c>
      <c r="N75" s="386">
        <v>4</v>
      </c>
      <c r="O75" s="399">
        <f t="shared" si="34"/>
        <v>4</v>
      </c>
      <c r="P75" s="219">
        <f t="shared" si="35"/>
        <v>3</v>
      </c>
      <c r="Q75" s="220">
        <f t="shared" si="36"/>
        <v>2.4</v>
      </c>
      <c r="R75" s="394" t="str">
        <f t="shared" si="37"/>
        <v>L</v>
      </c>
      <c r="S75" s="415">
        <f t="shared" si="38"/>
        <v>5</v>
      </c>
      <c r="T75" s="420"/>
      <c r="U75" s="143"/>
      <c r="V75" s="143"/>
      <c r="W75" s="143"/>
      <c r="X75" s="143"/>
      <c r="Y75" s="143"/>
      <c r="Z75" s="7"/>
      <c r="AA75" s="7"/>
      <c r="AB75" s="7"/>
      <c r="AC75" s="7"/>
      <c r="AD75" s="7"/>
      <c r="AE75" s="7"/>
      <c r="AF75" s="395"/>
      <c r="AG75" s="387">
        <f t="shared" si="39"/>
        <v>2</v>
      </c>
      <c r="AH75" s="386">
        <f t="shared" si="40"/>
        <v>2</v>
      </c>
      <c r="AI75" s="394" t="str">
        <f t="shared" si="41"/>
        <v>L</v>
      </c>
      <c r="AJ75" s="398">
        <f t="shared" si="42"/>
        <v>4</v>
      </c>
    </row>
    <row r="76" spans="1:36" ht="70" x14ac:dyDescent="0.15">
      <c r="A76" s="392" t="s">
        <v>1217</v>
      </c>
      <c r="B76" s="383" t="s">
        <v>820</v>
      </c>
      <c r="C76" s="383" t="s">
        <v>682</v>
      </c>
      <c r="D76" s="383" t="s">
        <v>683</v>
      </c>
      <c r="E76" s="397" t="str">
        <f t="shared" si="29"/>
        <v>People</v>
      </c>
      <c r="F76" s="385" t="str">
        <f t="shared" si="43"/>
        <v>Failure to protect Personnel - All from Other - Emotionally disturbed persons exploiting Chemical hazards (eg: chlorine, sarin)</v>
      </c>
      <c r="G76" s="387">
        <f t="shared" si="30"/>
        <v>3.4</v>
      </c>
      <c r="H76" s="220">
        <f t="shared" si="31"/>
        <v>3.2</v>
      </c>
      <c r="I76" s="423" t="str">
        <f t="shared" si="32"/>
        <v>M</v>
      </c>
      <c r="J76" s="388">
        <f t="shared" si="33"/>
        <v>6.6</v>
      </c>
      <c r="K76" s="409" t="s">
        <v>686</v>
      </c>
      <c r="L76" s="387">
        <v>3</v>
      </c>
      <c r="M76" s="386">
        <v>4</v>
      </c>
      <c r="N76" s="386">
        <v>3</v>
      </c>
      <c r="O76" s="399">
        <f t="shared" si="34"/>
        <v>3.3</v>
      </c>
      <c r="P76" s="219">
        <f t="shared" si="35"/>
        <v>3</v>
      </c>
      <c r="Q76" s="220">
        <f t="shared" si="36"/>
        <v>2.5</v>
      </c>
      <c r="R76" s="394" t="str">
        <f t="shared" si="37"/>
        <v>M</v>
      </c>
      <c r="S76" s="415">
        <f t="shared" si="38"/>
        <v>6</v>
      </c>
      <c r="T76" s="420"/>
      <c r="U76" s="143"/>
      <c r="V76" s="143"/>
      <c r="W76" s="143"/>
      <c r="X76" s="143"/>
      <c r="Y76" s="143"/>
      <c r="Z76" s="7"/>
      <c r="AA76" s="7"/>
      <c r="AB76" s="7"/>
      <c r="AC76" s="7"/>
      <c r="AD76" s="7"/>
      <c r="AE76" s="7"/>
      <c r="AF76" s="395"/>
      <c r="AG76" s="387">
        <f t="shared" si="39"/>
        <v>2</v>
      </c>
      <c r="AH76" s="386">
        <f t="shared" si="40"/>
        <v>2</v>
      </c>
      <c r="AI76" s="394" t="str">
        <f t="shared" si="41"/>
        <v>L</v>
      </c>
      <c r="AJ76" s="398">
        <f t="shared" si="42"/>
        <v>4</v>
      </c>
    </row>
    <row r="77" spans="1:36" ht="70" x14ac:dyDescent="0.15">
      <c r="A77" s="414" t="s">
        <v>1218</v>
      </c>
      <c r="B77" s="383" t="s">
        <v>825</v>
      </c>
      <c r="C77" s="383" t="s">
        <v>1132</v>
      </c>
      <c r="D77" s="383" t="s">
        <v>360</v>
      </c>
      <c r="E77" s="397" t="str">
        <f t="shared" si="29"/>
        <v>Information</v>
      </c>
      <c r="F77" s="385" t="str">
        <f t="shared" si="43"/>
        <v>Failure to protect Commercially sensitive information from Crime - Theft - external  exploiting Audio and visual surveillance equipment</v>
      </c>
      <c r="G77" s="387">
        <f t="shared" si="30"/>
        <v>2.9</v>
      </c>
      <c r="H77" s="220">
        <f t="shared" si="31"/>
        <v>3.5</v>
      </c>
      <c r="I77" s="423" t="str">
        <f t="shared" si="32"/>
        <v>M</v>
      </c>
      <c r="J77" s="388">
        <f t="shared" si="33"/>
        <v>6.4</v>
      </c>
      <c r="K77" s="409" t="s">
        <v>686</v>
      </c>
      <c r="L77" s="387">
        <v>5</v>
      </c>
      <c r="M77" s="386">
        <v>4</v>
      </c>
      <c r="N77" s="386">
        <v>4</v>
      </c>
      <c r="O77" s="399">
        <f t="shared" si="34"/>
        <v>4.3</v>
      </c>
      <c r="P77" s="219">
        <f t="shared" si="35"/>
        <v>2</v>
      </c>
      <c r="Q77" s="220">
        <f t="shared" si="36"/>
        <v>2.6</v>
      </c>
      <c r="R77" s="394" t="str">
        <f t="shared" si="37"/>
        <v>L</v>
      </c>
      <c r="S77" s="415">
        <f t="shared" si="38"/>
        <v>5</v>
      </c>
      <c r="T77" s="420"/>
      <c r="U77" s="143"/>
      <c r="V77" s="143"/>
      <c r="W77" s="143"/>
      <c r="X77" s="143"/>
      <c r="Y77" s="143"/>
      <c r="Z77" s="7"/>
      <c r="AA77" s="7"/>
      <c r="AB77" s="7"/>
      <c r="AC77" s="7"/>
      <c r="AD77" s="7"/>
      <c r="AE77" s="7"/>
      <c r="AF77" s="395"/>
      <c r="AG77" s="387">
        <f t="shared" si="39"/>
        <v>2</v>
      </c>
      <c r="AH77" s="386">
        <f t="shared" si="40"/>
        <v>2</v>
      </c>
      <c r="AI77" s="394" t="str">
        <f t="shared" si="41"/>
        <v>L</v>
      </c>
      <c r="AJ77" s="398">
        <f t="shared" si="42"/>
        <v>4</v>
      </c>
    </row>
    <row r="78" spans="1:36" ht="84" x14ac:dyDescent="0.15">
      <c r="A78" s="392" t="s">
        <v>1219</v>
      </c>
      <c r="B78" s="383" t="s">
        <v>480</v>
      </c>
      <c r="C78" s="383" t="s">
        <v>682</v>
      </c>
      <c r="D78" s="383" t="s">
        <v>357</v>
      </c>
      <c r="E78" s="397" t="str">
        <f t="shared" si="29"/>
        <v>People</v>
      </c>
      <c r="F78" s="385" t="str">
        <f t="shared" si="43"/>
        <v xml:space="preserve">Failure to protect Personnel - All from National Extremist / Racial Extremist Groups (NERE) exploiting Small arms </v>
      </c>
      <c r="G78" s="387">
        <f t="shared" si="30"/>
        <v>3.1</v>
      </c>
      <c r="H78" s="220" t="e">
        <f t="shared" si="31"/>
        <v>#N/A</v>
      </c>
      <c r="I78" s="423" t="e">
        <f t="shared" si="32"/>
        <v>#N/A</v>
      </c>
      <c r="J78" s="388" t="e">
        <f t="shared" si="33"/>
        <v>#N/A</v>
      </c>
      <c r="K78" s="409" t="s">
        <v>686</v>
      </c>
      <c r="L78" s="387">
        <v>5</v>
      </c>
      <c r="M78" s="386">
        <v>4</v>
      </c>
      <c r="N78" s="386">
        <v>4</v>
      </c>
      <c r="O78" s="399">
        <f t="shared" si="34"/>
        <v>4.3</v>
      </c>
      <c r="P78" s="219">
        <f t="shared" si="35"/>
        <v>2</v>
      </c>
      <c r="Q78" s="220" t="e">
        <f t="shared" si="36"/>
        <v>#N/A</v>
      </c>
      <c r="R78" s="394" t="e">
        <f t="shared" si="37"/>
        <v>#N/A</v>
      </c>
      <c r="S78" s="415" t="e">
        <f t="shared" si="38"/>
        <v>#N/A</v>
      </c>
      <c r="T78" s="420"/>
      <c r="U78" s="143"/>
      <c r="V78" s="143"/>
      <c r="W78" s="143"/>
      <c r="X78" s="143"/>
      <c r="Y78" s="143"/>
      <c r="Z78" s="7"/>
      <c r="AA78" s="7"/>
      <c r="AB78" s="7"/>
      <c r="AC78" s="7"/>
      <c r="AD78" s="7"/>
      <c r="AE78" s="7"/>
      <c r="AF78" s="395"/>
      <c r="AG78" s="387">
        <f t="shared" si="39"/>
        <v>2</v>
      </c>
      <c r="AH78" s="386" t="e">
        <f t="shared" si="40"/>
        <v>#N/A</v>
      </c>
      <c r="AI78" s="394" t="e">
        <f t="shared" si="41"/>
        <v>#N/A</v>
      </c>
      <c r="AJ78" s="398" t="e">
        <f t="shared" si="42"/>
        <v>#N/A</v>
      </c>
    </row>
    <row r="79" spans="1:36" ht="70" x14ac:dyDescent="0.15">
      <c r="A79" s="414" t="s">
        <v>1220</v>
      </c>
      <c r="B79" s="383" t="s">
        <v>820</v>
      </c>
      <c r="C79" s="383" t="s">
        <v>682</v>
      </c>
      <c r="D79" s="383" t="s">
        <v>1141</v>
      </c>
      <c r="E79" s="397" t="str">
        <f t="shared" si="29"/>
        <v>People</v>
      </c>
      <c r="F79" s="385" t="str">
        <f t="shared" si="43"/>
        <v>Failure to protect Personnel - All from Other - Emotionally disturbed persons exploiting Biological hazards (anthrax, etc)</v>
      </c>
      <c r="G79" s="387">
        <f t="shared" si="30"/>
        <v>3.4</v>
      </c>
      <c r="H79" s="220">
        <f t="shared" si="31"/>
        <v>3</v>
      </c>
      <c r="I79" s="423" t="str">
        <f t="shared" si="32"/>
        <v>M</v>
      </c>
      <c r="J79" s="388">
        <f t="shared" si="33"/>
        <v>6.4</v>
      </c>
      <c r="K79" s="409" t="s">
        <v>686</v>
      </c>
      <c r="L79" s="387">
        <v>3</v>
      </c>
      <c r="M79" s="386">
        <v>3</v>
      </c>
      <c r="N79" s="386">
        <v>3</v>
      </c>
      <c r="O79" s="399">
        <f t="shared" si="34"/>
        <v>3</v>
      </c>
      <c r="P79" s="219">
        <f t="shared" si="35"/>
        <v>3</v>
      </c>
      <c r="Q79" s="220">
        <f t="shared" si="36"/>
        <v>2.4</v>
      </c>
      <c r="R79" s="394" t="str">
        <f t="shared" si="37"/>
        <v>L</v>
      </c>
      <c r="S79" s="415">
        <f t="shared" si="38"/>
        <v>5</v>
      </c>
      <c r="T79" s="420"/>
      <c r="U79" s="143"/>
      <c r="V79" s="143"/>
      <c r="W79" s="143"/>
      <c r="X79" s="143"/>
      <c r="Y79" s="143"/>
      <c r="Z79" s="7"/>
      <c r="AA79" s="7"/>
      <c r="AB79" s="7"/>
      <c r="AC79" s="7"/>
      <c r="AD79" s="7"/>
      <c r="AE79" s="7"/>
      <c r="AF79" s="395"/>
      <c r="AG79" s="387">
        <f t="shared" si="39"/>
        <v>2</v>
      </c>
      <c r="AH79" s="386">
        <f t="shared" si="40"/>
        <v>2</v>
      </c>
      <c r="AI79" s="394" t="str">
        <f t="shared" si="41"/>
        <v>L</v>
      </c>
      <c r="AJ79" s="398">
        <f t="shared" si="42"/>
        <v>4</v>
      </c>
    </row>
    <row r="80" spans="1:36" ht="112" x14ac:dyDescent="0.15">
      <c r="A80" s="392" t="s">
        <v>1221</v>
      </c>
      <c r="B80" s="383" t="s">
        <v>825</v>
      </c>
      <c r="C80" s="383" t="s">
        <v>675</v>
      </c>
      <c r="D80" s="383" t="s">
        <v>1063</v>
      </c>
      <c r="E80" s="397" t="str">
        <f t="shared" si="29"/>
        <v>Physical Property</v>
      </c>
      <c r="F80" s="385" t="str">
        <f t="shared" si="43"/>
        <v>Failure to protect Portable attracive items - issued equipment, office equipment, etc from Crime - Theft - external  exploiting Complacency</v>
      </c>
      <c r="G80" s="387">
        <f t="shared" si="30"/>
        <v>3.7</v>
      </c>
      <c r="H80" s="220">
        <f t="shared" si="31"/>
        <v>4</v>
      </c>
      <c r="I80" s="423" t="str">
        <f t="shared" si="32"/>
        <v>H</v>
      </c>
      <c r="J80" s="388">
        <f t="shared" si="33"/>
        <v>7.7</v>
      </c>
      <c r="K80" s="409" t="s">
        <v>686</v>
      </c>
      <c r="L80" s="387">
        <v>5</v>
      </c>
      <c r="M80" s="386">
        <v>4</v>
      </c>
      <c r="N80" s="386">
        <v>2</v>
      </c>
      <c r="O80" s="399">
        <f t="shared" si="34"/>
        <v>3.7</v>
      </c>
      <c r="P80" s="219">
        <f t="shared" si="35"/>
        <v>3</v>
      </c>
      <c r="Q80" s="220">
        <f t="shared" si="36"/>
        <v>3.3</v>
      </c>
      <c r="R80" s="394" t="str">
        <f t="shared" si="37"/>
        <v>M</v>
      </c>
      <c r="S80" s="415">
        <f t="shared" si="38"/>
        <v>6</v>
      </c>
      <c r="T80" s="420"/>
      <c r="U80" s="143"/>
      <c r="V80" s="143"/>
      <c r="W80" s="143"/>
      <c r="X80" s="143"/>
      <c r="Y80" s="143"/>
      <c r="Z80" s="7"/>
      <c r="AA80" s="7"/>
      <c r="AB80" s="7"/>
      <c r="AC80" s="7"/>
      <c r="AD80" s="7"/>
      <c r="AE80" s="7"/>
      <c r="AF80" s="395"/>
      <c r="AG80" s="387">
        <f t="shared" si="39"/>
        <v>2</v>
      </c>
      <c r="AH80" s="386">
        <f t="shared" si="40"/>
        <v>3</v>
      </c>
      <c r="AI80" s="394" t="str">
        <f t="shared" si="41"/>
        <v>L</v>
      </c>
      <c r="AJ80" s="398">
        <f t="shared" si="42"/>
        <v>5</v>
      </c>
    </row>
    <row r="81" spans="1:36" ht="84" x14ac:dyDescent="0.15">
      <c r="A81" s="414" t="s">
        <v>1222</v>
      </c>
      <c r="B81" s="383" t="s">
        <v>480</v>
      </c>
      <c r="C81" s="383" t="s">
        <v>682</v>
      </c>
      <c r="D81" s="383" t="s">
        <v>1141</v>
      </c>
      <c r="E81" s="397" t="str">
        <f t="shared" si="29"/>
        <v>People</v>
      </c>
      <c r="F81" s="385" t="str">
        <f t="shared" si="43"/>
        <v>Failure to protect Personnel - All from National Extremist / Racial Extremist Groups (NERE) exploiting Biological hazards (anthrax, etc)</v>
      </c>
      <c r="G81" s="387">
        <f t="shared" si="30"/>
        <v>3.1</v>
      </c>
      <c r="H81" s="220">
        <f t="shared" si="31"/>
        <v>3</v>
      </c>
      <c r="I81" s="423" t="str">
        <f t="shared" si="32"/>
        <v>M</v>
      </c>
      <c r="J81" s="388">
        <f t="shared" si="33"/>
        <v>6.1</v>
      </c>
      <c r="K81" s="409" t="s">
        <v>686</v>
      </c>
      <c r="L81" s="387">
        <v>5</v>
      </c>
      <c r="M81" s="386">
        <v>4</v>
      </c>
      <c r="N81" s="386">
        <v>2</v>
      </c>
      <c r="O81" s="399">
        <f t="shared" si="34"/>
        <v>3.7</v>
      </c>
      <c r="P81" s="219">
        <f t="shared" si="35"/>
        <v>2</v>
      </c>
      <c r="Q81" s="220">
        <f t="shared" si="36"/>
        <v>2.2999999999999998</v>
      </c>
      <c r="R81" s="394" t="str">
        <f t="shared" si="37"/>
        <v>L</v>
      </c>
      <c r="S81" s="415">
        <f t="shared" si="38"/>
        <v>4</v>
      </c>
      <c r="T81" s="420"/>
      <c r="U81" s="143"/>
      <c r="V81" s="143"/>
      <c r="W81" s="143"/>
      <c r="X81" s="143"/>
      <c r="Y81" s="143"/>
      <c r="Z81" s="7"/>
      <c r="AA81" s="7"/>
      <c r="AB81" s="7"/>
      <c r="AC81" s="7"/>
      <c r="AD81" s="7"/>
      <c r="AE81" s="7"/>
      <c r="AF81" s="395"/>
      <c r="AG81" s="387">
        <f t="shared" si="39"/>
        <v>2</v>
      </c>
      <c r="AH81" s="386">
        <f t="shared" si="40"/>
        <v>2</v>
      </c>
      <c r="AI81" s="394" t="str">
        <f t="shared" si="41"/>
        <v>L</v>
      </c>
      <c r="AJ81" s="398">
        <f t="shared" si="42"/>
        <v>4</v>
      </c>
    </row>
    <row r="82" spans="1:36" ht="98" x14ac:dyDescent="0.15">
      <c r="A82" s="392" t="s">
        <v>1223</v>
      </c>
      <c r="B82" s="383" t="s">
        <v>826</v>
      </c>
      <c r="C82" s="383" t="s">
        <v>1136</v>
      </c>
      <c r="D82" s="383" t="s">
        <v>1061</v>
      </c>
      <c r="E82" s="397" t="e">
        <f t="shared" si="29"/>
        <v>#N/A</v>
      </c>
      <c r="F82" s="385" t="str">
        <f t="shared" si="43"/>
        <v>Failure to protect Portable attractive items (night vision eq, laptops, radios, phones) from Crime - Theft - internal exploiting Moral Hazards</v>
      </c>
      <c r="G82" s="387" t="e">
        <f t="shared" si="30"/>
        <v>#N/A</v>
      </c>
      <c r="H82" s="220" t="e">
        <f t="shared" si="31"/>
        <v>#N/A</v>
      </c>
      <c r="I82" s="423" t="e">
        <f t="shared" si="32"/>
        <v>#N/A</v>
      </c>
      <c r="J82" s="388" t="e">
        <f t="shared" si="33"/>
        <v>#N/A</v>
      </c>
      <c r="K82" s="409" t="s">
        <v>686</v>
      </c>
      <c r="L82" s="387">
        <v>3</v>
      </c>
      <c r="M82" s="386">
        <v>3</v>
      </c>
      <c r="N82" s="386">
        <v>3</v>
      </c>
      <c r="O82" s="399">
        <f t="shared" si="34"/>
        <v>3</v>
      </c>
      <c r="P82" s="219" t="e">
        <f t="shared" si="35"/>
        <v>#N/A</v>
      </c>
      <c r="Q82" s="220" t="e">
        <f t="shared" si="36"/>
        <v>#N/A</v>
      </c>
      <c r="R82" s="394" t="e">
        <f t="shared" si="37"/>
        <v>#N/A</v>
      </c>
      <c r="S82" s="415" t="e">
        <f t="shared" si="38"/>
        <v>#N/A</v>
      </c>
      <c r="T82" s="420"/>
      <c r="U82" s="143"/>
      <c r="V82" s="143"/>
      <c r="W82" s="143"/>
      <c r="X82" s="143"/>
      <c r="Y82" s="143"/>
      <c r="Z82" s="7"/>
      <c r="AA82" s="7"/>
      <c r="AB82" s="7"/>
      <c r="AC82" s="7"/>
      <c r="AD82" s="7"/>
      <c r="AE82" s="7"/>
      <c r="AF82" s="395"/>
      <c r="AG82" s="387" t="e">
        <f t="shared" si="39"/>
        <v>#N/A</v>
      </c>
      <c r="AH82" s="386" t="e">
        <f t="shared" si="40"/>
        <v>#N/A</v>
      </c>
      <c r="AI82" s="394" t="e">
        <f t="shared" si="41"/>
        <v>#N/A</v>
      </c>
      <c r="AJ82" s="398" t="e">
        <f t="shared" si="42"/>
        <v>#N/A</v>
      </c>
    </row>
    <row r="83" spans="1:36" ht="84" x14ac:dyDescent="0.15">
      <c r="A83" s="414" t="s">
        <v>1224</v>
      </c>
      <c r="B83" s="383" t="s">
        <v>480</v>
      </c>
      <c r="C83" s="383" t="s">
        <v>682</v>
      </c>
      <c r="D83" s="383" t="s">
        <v>683</v>
      </c>
      <c r="E83" s="397" t="str">
        <f t="shared" si="29"/>
        <v>People</v>
      </c>
      <c r="F83" s="385" t="str">
        <f t="shared" si="43"/>
        <v>Failure to protect Personnel - All from National Extremist / Racial Extremist Groups (NERE) exploiting Chemical hazards (eg: chlorine, sarin)</v>
      </c>
      <c r="G83" s="387">
        <f t="shared" si="30"/>
        <v>3.1</v>
      </c>
      <c r="H83" s="220">
        <f t="shared" si="31"/>
        <v>3.2</v>
      </c>
      <c r="I83" s="423" t="str">
        <f t="shared" si="32"/>
        <v>M</v>
      </c>
      <c r="J83" s="388">
        <f t="shared" si="33"/>
        <v>6.3</v>
      </c>
      <c r="K83" s="409" t="s">
        <v>686</v>
      </c>
      <c r="L83" s="387">
        <v>3</v>
      </c>
      <c r="M83" s="386">
        <v>3</v>
      </c>
      <c r="N83" s="386">
        <v>3</v>
      </c>
      <c r="O83" s="399">
        <f t="shared" si="34"/>
        <v>3</v>
      </c>
      <c r="P83" s="219">
        <f t="shared" si="35"/>
        <v>3</v>
      </c>
      <c r="Q83" s="220">
        <f t="shared" si="36"/>
        <v>2.6</v>
      </c>
      <c r="R83" s="394" t="str">
        <f t="shared" si="37"/>
        <v>M</v>
      </c>
      <c r="S83" s="415">
        <f t="shared" si="38"/>
        <v>6</v>
      </c>
      <c r="T83" s="420"/>
      <c r="U83" s="143"/>
      <c r="V83" s="143"/>
      <c r="W83" s="143"/>
      <c r="X83" s="143"/>
      <c r="Y83" s="143"/>
      <c r="Z83" s="7"/>
      <c r="AA83" s="7"/>
      <c r="AB83" s="7"/>
      <c r="AC83" s="7"/>
      <c r="AD83" s="7"/>
      <c r="AE83" s="7"/>
      <c r="AF83" s="395"/>
      <c r="AG83" s="387">
        <f t="shared" si="39"/>
        <v>2</v>
      </c>
      <c r="AH83" s="386">
        <f t="shared" si="40"/>
        <v>2</v>
      </c>
      <c r="AI83" s="394" t="str">
        <f t="shared" si="41"/>
        <v>L</v>
      </c>
      <c r="AJ83" s="398">
        <f t="shared" si="42"/>
        <v>4</v>
      </c>
    </row>
    <row r="84" spans="1:36" ht="112" x14ac:dyDescent="0.15">
      <c r="A84" s="392" t="s">
        <v>1225</v>
      </c>
      <c r="B84" s="383" t="s">
        <v>826</v>
      </c>
      <c r="C84" s="383" t="s">
        <v>675</v>
      </c>
      <c r="D84" s="383" t="s">
        <v>1061</v>
      </c>
      <c r="E84" s="397" t="str">
        <f t="shared" si="29"/>
        <v>Physical Property</v>
      </c>
      <c r="F84" s="385" t="str">
        <f t="shared" si="43"/>
        <v>Failure to protect Portable attracive items - issued equipment, office equipment, etc from Crime - Theft - internal exploiting Moral Hazards</v>
      </c>
      <c r="G84" s="387">
        <f t="shared" si="30"/>
        <v>3.8</v>
      </c>
      <c r="H84" s="220">
        <f t="shared" si="31"/>
        <v>3.4</v>
      </c>
      <c r="I84" s="423" t="str">
        <f t="shared" si="32"/>
        <v>H</v>
      </c>
      <c r="J84" s="388">
        <f t="shared" si="33"/>
        <v>7.2</v>
      </c>
      <c r="K84" s="409" t="s">
        <v>686</v>
      </c>
      <c r="L84" s="387">
        <v>3</v>
      </c>
      <c r="M84" s="386">
        <v>2</v>
      </c>
      <c r="N84" s="386">
        <v>3</v>
      </c>
      <c r="O84" s="399">
        <f t="shared" si="34"/>
        <v>2.7</v>
      </c>
      <c r="P84" s="219">
        <f t="shared" si="35"/>
        <v>3</v>
      </c>
      <c r="Q84" s="220">
        <f t="shared" si="36"/>
        <v>2.9</v>
      </c>
      <c r="R84" s="394" t="str">
        <f t="shared" si="37"/>
        <v>M</v>
      </c>
      <c r="S84" s="415">
        <f t="shared" si="38"/>
        <v>6</v>
      </c>
      <c r="T84" s="420"/>
      <c r="U84" s="143"/>
      <c r="V84" s="143"/>
      <c r="W84" s="143"/>
      <c r="X84" s="143"/>
      <c r="Y84" s="143"/>
      <c r="Z84" s="7"/>
      <c r="AA84" s="7"/>
      <c r="AB84" s="7"/>
      <c r="AC84" s="7"/>
      <c r="AD84" s="7"/>
      <c r="AE84" s="7"/>
      <c r="AF84" s="395"/>
      <c r="AG84" s="387">
        <f t="shared" si="39"/>
        <v>2</v>
      </c>
      <c r="AH84" s="386">
        <f t="shared" si="40"/>
        <v>2</v>
      </c>
      <c r="AI84" s="394" t="str">
        <f t="shared" si="41"/>
        <v>L</v>
      </c>
      <c r="AJ84" s="398">
        <f t="shared" si="42"/>
        <v>4</v>
      </c>
    </row>
    <row r="85" spans="1:36" ht="56" x14ac:dyDescent="0.15">
      <c r="A85" s="414" t="s">
        <v>1226</v>
      </c>
      <c r="B85" s="383" t="s">
        <v>826</v>
      </c>
      <c r="C85" s="383" t="s">
        <v>1132</v>
      </c>
      <c r="D85" s="383" t="s">
        <v>1061</v>
      </c>
      <c r="E85" s="397" t="str">
        <f t="shared" si="29"/>
        <v>Information</v>
      </c>
      <c r="F85" s="385" t="str">
        <f t="shared" si="43"/>
        <v>Failure to protect Commercially sensitive information from Crime - Theft - internal exploiting Moral Hazards</v>
      </c>
      <c r="G85" s="387">
        <f t="shared" si="30"/>
        <v>3</v>
      </c>
      <c r="H85" s="220">
        <f t="shared" si="31"/>
        <v>2.5</v>
      </c>
      <c r="I85" s="423" t="str">
        <f t="shared" si="32"/>
        <v>L</v>
      </c>
      <c r="J85" s="388">
        <f t="shared" si="33"/>
        <v>5.5</v>
      </c>
      <c r="K85" s="409" t="s">
        <v>686</v>
      </c>
      <c r="L85" s="387">
        <v>3</v>
      </c>
      <c r="M85" s="386">
        <v>3</v>
      </c>
      <c r="N85" s="386">
        <v>3</v>
      </c>
      <c r="O85" s="399">
        <f t="shared" si="34"/>
        <v>3</v>
      </c>
      <c r="P85" s="219">
        <f t="shared" si="35"/>
        <v>2</v>
      </c>
      <c r="Q85" s="220">
        <f t="shared" si="36"/>
        <v>1.9</v>
      </c>
      <c r="R85" s="394" t="str">
        <f t="shared" si="37"/>
        <v>L</v>
      </c>
      <c r="S85" s="415">
        <f t="shared" si="38"/>
        <v>4</v>
      </c>
      <c r="T85" s="420"/>
      <c r="U85" s="143"/>
      <c r="V85" s="143"/>
      <c r="W85" s="143"/>
      <c r="X85" s="143"/>
      <c r="Y85" s="143"/>
      <c r="Z85" s="7"/>
      <c r="AA85" s="7"/>
      <c r="AB85" s="7"/>
      <c r="AC85" s="7"/>
      <c r="AD85" s="7"/>
      <c r="AE85" s="7"/>
      <c r="AF85" s="395"/>
      <c r="AG85" s="387">
        <f t="shared" si="39"/>
        <v>2</v>
      </c>
      <c r="AH85" s="386">
        <f t="shared" si="40"/>
        <v>2</v>
      </c>
      <c r="AI85" s="394" t="str">
        <f t="shared" si="41"/>
        <v>L</v>
      </c>
      <c r="AJ85" s="398">
        <f t="shared" si="42"/>
        <v>4</v>
      </c>
    </row>
    <row r="86" spans="1:36" ht="43" thickBot="1" x14ac:dyDescent="0.2">
      <c r="A86" s="392" t="s">
        <v>1227</v>
      </c>
      <c r="B86" s="393" t="s">
        <v>826</v>
      </c>
      <c r="C86" s="393" t="s">
        <v>1134</v>
      </c>
      <c r="D86" s="393" t="s">
        <v>1061</v>
      </c>
      <c r="E86" s="410" t="e">
        <f t="shared" si="29"/>
        <v>#N/A</v>
      </c>
      <c r="F86" s="385" t="str">
        <f t="shared" si="43"/>
        <v>Failure to protect Munitions from Crime - Theft - internal exploiting Moral Hazards</v>
      </c>
      <c r="G86" s="387" t="e">
        <f t="shared" si="30"/>
        <v>#N/A</v>
      </c>
      <c r="H86" s="220" t="e">
        <f t="shared" si="31"/>
        <v>#N/A</v>
      </c>
      <c r="I86" s="424" t="e">
        <f t="shared" si="32"/>
        <v>#N/A</v>
      </c>
      <c r="J86" s="391" t="e">
        <f t="shared" si="33"/>
        <v>#N/A</v>
      </c>
      <c r="K86" s="411" t="s">
        <v>686</v>
      </c>
      <c r="L86" s="389">
        <v>3</v>
      </c>
      <c r="M86" s="390">
        <v>3</v>
      </c>
      <c r="N86" s="390">
        <v>3</v>
      </c>
      <c r="O86" s="399">
        <f t="shared" si="34"/>
        <v>3</v>
      </c>
      <c r="P86" s="425" t="e">
        <f t="shared" si="35"/>
        <v>#N/A</v>
      </c>
      <c r="Q86" s="426" t="e">
        <f t="shared" si="36"/>
        <v>#N/A</v>
      </c>
      <c r="R86" s="427" t="e">
        <f t="shared" si="37"/>
        <v>#N/A</v>
      </c>
      <c r="S86" s="428" t="e">
        <f t="shared" si="38"/>
        <v>#N/A</v>
      </c>
      <c r="T86" s="421"/>
      <c r="U86" s="201"/>
      <c r="V86" s="201"/>
      <c r="W86" s="201"/>
      <c r="X86" s="201"/>
      <c r="Y86" s="201"/>
      <c r="Z86" s="142"/>
      <c r="AA86" s="142"/>
      <c r="AB86" s="142"/>
      <c r="AC86" s="142"/>
      <c r="AD86" s="142"/>
      <c r="AE86" s="142"/>
      <c r="AF86" s="413"/>
      <c r="AG86" s="389" t="e">
        <f t="shared" si="39"/>
        <v>#N/A</v>
      </c>
      <c r="AH86" s="390" t="e">
        <f t="shared" si="40"/>
        <v>#N/A</v>
      </c>
      <c r="AI86" s="427" t="e">
        <f t="shared" si="41"/>
        <v>#N/A</v>
      </c>
      <c r="AJ86" s="412" t="e">
        <f t="shared" si="42"/>
        <v>#N/A</v>
      </c>
    </row>
  </sheetData>
  <mergeCells count="7">
    <mergeCell ref="Z1:AF1"/>
    <mergeCell ref="A1:F1"/>
    <mergeCell ref="U1:Y1"/>
    <mergeCell ref="U2:Y2"/>
    <mergeCell ref="K1:O1"/>
    <mergeCell ref="G1:J1"/>
    <mergeCell ref="P1:S1"/>
  </mergeCells>
  <phoneticPr fontId="5" type="noConversion"/>
  <conditionalFormatting sqref="J3:J86 AJ3:AJ86 S3:T86">
    <cfRule type="cellIs" dxfId="7" priority="1" stopIfTrue="1" operator="greaterThan">
      <formula>7.99</formula>
    </cfRule>
    <cfRule type="cellIs" dxfId="6" priority="2" stopIfTrue="1" operator="between">
      <formula>6.9</formula>
      <formula>7.989</formula>
    </cfRule>
    <cfRule type="cellIs" dxfId="5" priority="3" stopIfTrue="1" operator="between">
      <formula>4.9</formula>
      <formula>6.89</formula>
    </cfRule>
  </conditionalFormatting>
  <conditionalFormatting sqref="O3:O86">
    <cfRule type="cellIs" dxfId="4" priority="4" stopIfTrue="1" operator="lessThan">
      <formula>2.01</formula>
    </cfRule>
    <cfRule type="cellIs" dxfId="3" priority="5" stopIfTrue="1" operator="greaterThan">
      <formula>3.9</formula>
    </cfRule>
  </conditionalFormatting>
  <conditionalFormatting sqref="R3:R86 AI3:AI86">
    <cfRule type="cellIs" dxfId="2" priority="6" stopIfTrue="1" operator="equal">
      <formula>"H"</formula>
    </cfRule>
    <cfRule type="cellIs" dxfId="1" priority="7" stopIfTrue="1" operator="equal">
      <formula>"M"</formula>
    </cfRule>
    <cfRule type="cellIs" dxfId="0" priority="8" stopIfTrue="1" operator="equal">
      <formula>"L"</formula>
    </cfRule>
  </conditionalFormatting>
  <dataValidations count="5">
    <dataValidation type="list" allowBlank="1" showInputMessage="1" showErrorMessage="1" sqref="L3:N86">
      <formula1>"1,2,3,4,5"</formula1>
    </dataValidation>
    <dataValidation type="list" allowBlank="1" showInputMessage="1" showErrorMessage="1" sqref="Z3:AF86">
      <formula1>Treatments</formula1>
    </dataValidation>
    <dataValidation type="list" allowBlank="1" showInputMessage="1" showErrorMessage="1" sqref="C3:C86">
      <formula1>Assets</formula1>
    </dataValidation>
    <dataValidation type="list" allowBlank="1" showInputMessage="1" showErrorMessage="1" sqref="D3:D86">
      <formula1>Hazards</formula1>
    </dataValidation>
    <dataValidation type="list" allowBlank="1" showInputMessage="1" showErrorMessage="1" sqref="B2:B65536">
      <formula1>Threats</formula1>
    </dataValidation>
  </dataValidations>
  <pageMargins left="0.32" right="0.24" top="0.55000000000000004" bottom="0.38" header="0.28999999999999998" footer="0.2"/>
  <pageSetup paperSize="9" scale="40" fitToHeight="5" orientation="landscape"/>
  <headerFooter alignWithMargins="0">
    <oddHeader>Page &amp;P&amp;R&amp;A</oddHeader>
    <oddFooter>&amp;F</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P31"/>
  <sheetViews>
    <sheetView zoomScale="115" workbookViewId="0">
      <selection activeCell="I4" sqref="I4:I19"/>
    </sheetView>
  </sheetViews>
  <sheetFormatPr baseColWidth="10" defaultColWidth="12.1640625" defaultRowHeight="13" x14ac:dyDescent="0.15"/>
  <cols>
    <col min="1" max="1" width="12.1640625" customWidth="1"/>
    <col min="2" max="2" width="38.5" bestFit="1" customWidth="1"/>
    <col min="3" max="12" width="4.1640625" customWidth="1"/>
    <col min="13" max="14" width="12.1640625" customWidth="1"/>
    <col min="15" max="16" width="12.1640625" style="212" customWidth="1"/>
  </cols>
  <sheetData>
    <row r="1" spans="1:16" ht="14" thickBot="1" x14ac:dyDescent="0.2">
      <c r="A1" s="213" t="s">
        <v>556</v>
      </c>
      <c r="B1" s="214" t="s">
        <v>587</v>
      </c>
      <c r="C1" s="483" t="s">
        <v>593</v>
      </c>
      <c r="D1" s="483"/>
      <c r="E1" s="483"/>
      <c r="F1" s="483"/>
      <c r="G1" s="483"/>
      <c r="H1" s="483"/>
      <c r="I1" s="483"/>
      <c r="J1" s="483"/>
      <c r="K1" s="483"/>
      <c r="L1" s="483"/>
      <c r="M1" s="214" t="s">
        <v>589</v>
      </c>
      <c r="N1" s="214" t="s">
        <v>590</v>
      </c>
      <c r="O1" s="215" t="s">
        <v>591</v>
      </c>
      <c r="P1" s="216" t="s">
        <v>592</v>
      </c>
    </row>
    <row r="2" spans="1:16" x14ac:dyDescent="0.15">
      <c r="A2" s="204" t="s">
        <v>557</v>
      </c>
      <c r="B2" s="205" t="s">
        <v>588</v>
      </c>
      <c r="C2" s="205" t="s">
        <v>594</v>
      </c>
      <c r="D2" s="205"/>
      <c r="E2" s="205"/>
      <c r="F2" s="205"/>
      <c r="G2" s="205"/>
      <c r="H2" s="205"/>
      <c r="I2" s="205"/>
      <c r="J2" s="205"/>
      <c r="K2" s="205"/>
      <c r="L2" s="205"/>
      <c r="M2" s="205"/>
      <c r="N2" s="205"/>
      <c r="O2" s="206"/>
      <c r="P2" s="207"/>
    </row>
    <row r="3" spans="1:16" x14ac:dyDescent="0.15">
      <c r="A3" s="140" t="s">
        <v>558</v>
      </c>
      <c r="B3" s="7"/>
      <c r="C3" s="7"/>
      <c r="D3" s="7"/>
      <c r="E3" s="7"/>
      <c r="F3" s="7"/>
      <c r="G3" s="7"/>
      <c r="H3" s="7"/>
      <c r="I3" s="7"/>
      <c r="J3" s="7"/>
      <c r="K3" s="7"/>
      <c r="L3" s="7"/>
      <c r="M3" s="7"/>
      <c r="N3" s="7"/>
      <c r="O3" s="208"/>
      <c r="P3" s="209"/>
    </row>
    <row r="4" spans="1:16" x14ac:dyDescent="0.15">
      <c r="A4" s="140" t="s">
        <v>559</v>
      </c>
      <c r="B4" s="7"/>
      <c r="C4" s="7"/>
      <c r="D4" s="7"/>
      <c r="E4" s="7"/>
      <c r="F4" s="7"/>
      <c r="G4" s="7"/>
      <c r="H4" s="7"/>
      <c r="I4" s="7"/>
      <c r="J4" s="7"/>
      <c r="K4" s="7"/>
      <c r="L4" s="7"/>
      <c r="M4" s="7"/>
      <c r="N4" s="7"/>
      <c r="O4" s="208"/>
      <c r="P4" s="209"/>
    </row>
    <row r="5" spans="1:16" x14ac:dyDescent="0.15">
      <c r="A5" s="140" t="s">
        <v>560</v>
      </c>
      <c r="B5" s="7"/>
      <c r="C5" s="7"/>
      <c r="D5" s="7"/>
      <c r="E5" s="7"/>
      <c r="F5" s="7"/>
      <c r="G5" s="7"/>
      <c r="H5" s="7"/>
      <c r="I5" s="7"/>
      <c r="J5" s="7"/>
      <c r="K5" s="7"/>
      <c r="L5" s="7"/>
      <c r="M5" s="7"/>
      <c r="N5" s="7"/>
      <c r="O5" s="208"/>
      <c r="P5" s="209"/>
    </row>
    <row r="6" spans="1:16" x14ac:dyDescent="0.15">
      <c r="A6" s="140" t="s">
        <v>561</v>
      </c>
      <c r="B6" s="7"/>
      <c r="C6" s="7"/>
      <c r="D6" s="7"/>
      <c r="E6" s="7"/>
      <c r="F6" s="7"/>
      <c r="G6" s="7"/>
      <c r="H6" s="7"/>
      <c r="I6" s="7"/>
      <c r="J6" s="7"/>
      <c r="K6" s="7"/>
      <c r="L6" s="7"/>
      <c r="M6" s="7"/>
      <c r="N6" s="7"/>
      <c r="O6" s="208"/>
      <c r="P6" s="209"/>
    </row>
    <row r="7" spans="1:16" x14ac:dyDescent="0.15">
      <c r="A7" s="140" t="s">
        <v>562</v>
      </c>
      <c r="B7" s="7"/>
      <c r="C7" s="7"/>
      <c r="D7" s="7"/>
      <c r="E7" s="7"/>
      <c r="F7" s="7"/>
      <c r="G7" s="7"/>
      <c r="H7" s="7"/>
      <c r="I7" s="7"/>
      <c r="J7" s="7"/>
      <c r="K7" s="7"/>
      <c r="L7" s="7"/>
      <c r="M7" s="7"/>
      <c r="N7" s="7"/>
      <c r="O7" s="208"/>
      <c r="P7" s="209"/>
    </row>
    <row r="8" spans="1:16" x14ac:dyDescent="0.15">
      <c r="A8" s="140" t="s">
        <v>563</v>
      </c>
      <c r="B8" s="7"/>
      <c r="C8" s="7"/>
      <c r="D8" s="7"/>
      <c r="E8" s="7"/>
      <c r="F8" s="7"/>
      <c r="G8" s="7"/>
      <c r="H8" s="7"/>
      <c r="I8" s="7"/>
      <c r="J8" s="7"/>
      <c r="K8" s="7"/>
      <c r="L8" s="7"/>
      <c r="M8" s="7"/>
      <c r="N8" s="7"/>
      <c r="O8" s="208"/>
      <c r="P8" s="209"/>
    </row>
    <row r="9" spans="1:16" x14ac:dyDescent="0.15">
      <c r="A9" s="140" t="s">
        <v>564</v>
      </c>
      <c r="B9" s="7"/>
      <c r="C9" s="7"/>
      <c r="D9" s="7"/>
      <c r="E9" s="7"/>
      <c r="F9" s="7"/>
      <c r="G9" s="7"/>
      <c r="H9" s="7"/>
      <c r="I9" s="7"/>
      <c r="J9" s="7"/>
      <c r="K9" s="7"/>
      <c r="L9" s="7"/>
      <c r="M9" s="7"/>
      <c r="N9" s="7"/>
      <c r="O9" s="208"/>
      <c r="P9" s="209"/>
    </row>
    <row r="10" spans="1:16" x14ac:dyDescent="0.15">
      <c r="A10" s="140" t="s">
        <v>565</v>
      </c>
      <c r="B10" s="7"/>
      <c r="C10" s="7"/>
      <c r="D10" s="7"/>
      <c r="E10" s="7"/>
      <c r="F10" s="7"/>
      <c r="G10" s="7"/>
      <c r="H10" s="7"/>
      <c r="I10" s="7"/>
      <c r="J10" s="7"/>
      <c r="K10" s="7"/>
      <c r="L10" s="7"/>
      <c r="M10" s="7"/>
      <c r="N10" s="7"/>
      <c r="O10" s="208"/>
      <c r="P10" s="209"/>
    </row>
    <row r="11" spans="1:16" x14ac:dyDescent="0.15">
      <c r="A11" s="140" t="s">
        <v>566</v>
      </c>
      <c r="B11" s="7"/>
      <c r="C11" s="7"/>
      <c r="D11" s="7"/>
      <c r="E11" s="7"/>
      <c r="F11" s="7"/>
      <c r="G11" s="7"/>
      <c r="H11" s="7"/>
      <c r="I11" s="7"/>
      <c r="J11" s="7"/>
      <c r="K11" s="7"/>
      <c r="L11" s="7"/>
      <c r="M11" s="7"/>
      <c r="N11" s="7"/>
      <c r="O11" s="208"/>
      <c r="P11" s="209"/>
    </row>
    <row r="12" spans="1:16" x14ac:dyDescent="0.15">
      <c r="A12" s="140" t="s">
        <v>567</v>
      </c>
      <c r="B12" s="7"/>
      <c r="C12" s="7"/>
      <c r="D12" s="7"/>
      <c r="E12" s="7"/>
      <c r="F12" s="7"/>
      <c r="G12" s="7"/>
      <c r="H12" s="7"/>
      <c r="I12" s="7"/>
      <c r="J12" s="7"/>
      <c r="K12" s="7"/>
      <c r="L12" s="7"/>
      <c r="M12" s="7"/>
      <c r="N12" s="7"/>
      <c r="O12" s="208"/>
      <c r="P12" s="209"/>
    </row>
    <row r="13" spans="1:16" x14ac:dyDescent="0.15">
      <c r="A13" s="140" t="s">
        <v>568</v>
      </c>
      <c r="B13" s="7"/>
      <c r="C13" s="7"/>
      <c r="D13" s="7"/>
      <c r="E13" s="7"/>
      <c r="F13" s="7"/>
      <c r="G13" s="7"/>
      <c r="H13" s="7"/>
      <c r="I13" s="7"/>
      <c r="J13" s="7"/>
      <c r="K13" s="7"/>
      <c r="L13" s="7"/>
      <c r="M13" s="7"/>
      <c r="N13" s="7"/>
      <c r="O13" s="208"/>
      <c r="P13" s="209"/>
    </row>
    <row r="14" spans="1:16" x14ac:dyDescent="0.15">
      <c r="A14" s="140" t="s">
        <v>569</v>
      </c>
      <c r="B14" s="7"/>
      <c r="C14" s="7"/>
      <c r="D14" s="7"/>
      <c r="E14" s="7"/>
      <c r="F14" s="7"/>
      <c r="G14" s="7"/>
      <c r="H14" s="7"/>
      <c r="I14" s="7"/>
      <c r="J14" s="7"/>
      <c r="K14" s="7"/>
      <c r="L14" s="7"/>
      <c r="M14" s="7"/>
      <c r="N14" s="7"/>
      <c r="O14" s="208"/>
      <c r="P14" s="209"/>
    </row>
    <row r="15" spans="1:16" x14ac:dyDescent="0.15">
      <c r="A15" s="140" t="s">
        <v>570</v>
      </c>
      <c r="B15" s="7"/>
      <c r="C15" s="7"/>
      <c r="D15" s="7"/>
      <c r="E15" s="7"/>
      <c r="F15" s="7"/>
      <c r="G15" s="7"/>
      <c r="H15" s="7"/>
      <c r="I15" s="7"/>
      <c r="J15" s="7"/>
      <c r="K15" s="7"/>
      <c r="L15" s="7"/>
      <c r="M15" s="7"/>
      <c r="N15" s="7"/>
      <c r="O15" s="208"/>
      <c r="P15" s="209"/>
    </row>
    <row r="16" spans="1:16" x14ac:dyDescent="0.15">
      <c r="A16" s="140" t="s">
        <v>571</v>
      </c>
      <c r="B16" s="7"/>
      <c r="C16" s="7"/>
      <c r="D16" s="7"/>
      <c r="E16" s="7"/>
      <c r="F16" s="7"/>
      <c r="G16" s="7"/>
      <c r="H16" s="7"/>
      <c r="I16" s="7"/>
      <c r="J16" s="7"/>
      <c r="K16" s="7"/>
      <c r="L16" s="7"/>
      <c r="M16" s="7"/>
      <c r="N16" s="7"/>
      <c r="O16" s="208"/>
      <c r="P16" s="209"/>
    </row>
    <row r="17" spans="1:16" x14ac:dyDescent="0.15">
      <c r="A17" s="140" t="s">
        <v>572</v>
      </c>
      <c r="B17" s="7"/>
      <c r="C17" s="7"/>
      <c r="D17" s="7"/>
      <c r="E17" s="7"/>
      <c r="F17" s="7"/>
      <c r="G17" s="7"/>
      <c r="H17" s="7"/>
      <c r="I17" s="7"/>
      <c r="J17" s="7"/>
      <c r="K17" s="7"/>
      <c r="L17" s="7"/>
      <c r="M17" s="7"/>
      <c r="N17" s="7"/>
      <c r="O17" s="208"/>
      <c r="P17" s="209"/>
    </row>
    <row r="18" spans="1:16" x14ac:dyDescent="0.15">
      <c r="A18" s="140" t="s">
        <v>573</v>
      </c>
      <c r="B18" s="7"/>
      <c r="C18" s="7"/>
      <c r="D18" s="7"/>
      <c r="E18" s="7"/>
      <c r="F18" s="7"/>
      <c r="G18" s="7"/>
      <c r="H18" s="7"/>
      <c r="I18" s="7"/>
      <c r="J18" s="7"/>
      <c r="K18" s="7"/>
      <c r="L18" s="7"/>
      <c r="M18" s="7"/>
      <c r="N18" s="7"/>
      <c r="O18" s="208"/>
      <c r="P18" s="209"/>
    </row>
    <row r="19" spans="1:16" x14ac:dyDescent="0.15">
      <c r="A19" s="140" t="s">
        <v>574</v>
      </c>
      <c r="B19" s="7"/>
      <c r="C19" s="7"/>
      <c r="D19" s="7"/>
      <c r="E19" s="7"/>
      <c r="F19" s="7"/>
      <c r="G19" s="7"/>
      <c r="H19" s="7"/>
      <c r="I19" s="7"/>
      <c r="J19" s="7"/>
      <c r="K19" s="7"/>
      <c r="L19" s="7"/>
      <c r="M19" s="7"/>
      <c r="N19" s="7"/>
      <c r="O19" s="208"/>
      <c r="P19" s="209"/>
    </row>
    <row r="20" spans="1:16" x14ac:dyDescent="0.15">
      <c r="A20" s="140" t="s">
        <v>575</v>
      </c>
      <c r="B20" s="7"/>
      <c r="C20" s="7"/>
      <c r="D20" s="7"/>
      <c r="E20" s="7"/>
      <c r="F20" s="7"/>
      <c r="G20" s="7"/>
      <c r="H20" s="7"/>
      <c r="I20" s="7"/>
      <c r="J20" s="7"/>
      <c r="K20" s="7"/>
      <c r="L20" s="7"/>
      <c r="M20" s="7"/>
      <c r="N20" s="7"/>
      <c r="O20" s="208"/>
      <c r="P20" s="209"/>
    </row>
    <row r="21" spans="1:16" x14ac:dyDescent="0.15">
      <c r="A21" s="140" t="s">
        <v>576</v>
      </c>
      <c r="B21" s="7"/>
      <c r="C21" s="7"/>
      <c r="D21" s="7"/>
      <c r="E21" s="7"/>
      <c r="F21" s="7"/>
      <c r="G21" s="7"/>
      <c r="H21" s="7"/>
      <c r="I21" s="7"/>
      <c r="J21" s="7"/>
      <c r="K21" s="7"/>
      <c r="L21" s="7"/>
      <c r="M21" s="7"/>
      <c r="N21" s="7"/>
      <c r="O21" s="208"/>
      <c r="P21" s="209"/>
    </row>
    <row r="22" spans="1:16" x14ac:dyDescent="0.15">
      <c r="A22" s="140" t="s">
        <v>577</v>
      </c>
      <c r="B22" s="7"/>
      <c r="C22" s="7"/>
      <c r="D22" s="7"/>
      <c r="E22" s="7"/>
      <c r="F22" s="7"/>
      <c r="G22" s="7"/>
      <c r="H22" s="7"/>
      <c r="I22" s="7"/>
      <c r="J22" s="7"/>
      <c r="K22" s="7"/>
      <c r="L22" s="7"/>
      <c r="M22" s="7"/>
      <c r="N22" s="7"/>
      <c r="O22" s="208"/>
      <c r="P22" s="209"/>
    </row>
    <row r="23" spans="1:16" x14ac:dyDescent="0.15">
      <c r="A23" s="140" t="s">
        <v>578</v>
      </c>
      <c r="B23" s="7"/>
      <c r="C23" s="7"/>
      <c r="D23" s="7"/>
      <c r="E23" s="7"/>
      <c r="F23" s="7"/>
      <c r="G23" s="7"/>
      <c r="H23" s="7"/>
      <c r="I23" s="7"/>
      <c r="J23" s="7"/>
      <c r="K23" s="7"/>
      <c r="L23" s="7"/>
      <c r="M23" s="7"/>
      <c r="N23" s="7"/>
      <c r="O23" s="208"/>
      <c r="P23" s="209"/>
    </row>
    <row r="24" spans="1:16" x14ac:dyDescent="0.15">
      <c r="A24" s="140" t="s">
        <v>579</v>
      </c>
      <c r="B24" s="7"/>
      <c r="C24" s="7"/>
      <c r="D24" s="7"/>
      <c r="E24" s="7"/>
      <c r="F24" s="7"/>
      <c r="G24" s="7"/>
      <c r="H24" s="7"/>
      <c r="I24" s="7"/>
      <c r="J24" s="7"/>
      <c r="K24" s="7"/>
      <c r="L24" s="7"/>
      <c r="M24" s="7"/>
      <c r="N24" s="7"/>
      <c r="O24" s="208"/>
      <c r="P24" s="209"/>
    </row>
    <row r="25" spans="1:16" x14ac:dyDescent="0.15">
      <c r="A25" s="140" t="s">
        <v>580</v>
      </c>
      <c r="B25" s="7"/>
      <c r="C25" s="7"/>
      <c r="D25" s="7"/>
      <c r="E25" s="7"/>
      <c r="F25" s="7"/>
      <c r="G25" s="7"/>
      <c r="H25" s="7"/>
      <c r="I25" s="7"/>
      <c r="J25" s="7"/>
      <c r="K25" s="7"/>
      <c r="L25" s="7"/>
      <c r="M25" s="7"/>
      <c r="N25" s="7"/>
      <c r="O25" s="208"/>
      <c r="P25" s="209"/>
    </row>
    <row r="26" spans="1:16" x14ac:dyDescent="0.15">
      <c r="A26" s="140" t="s">
        <v>581</v>
      </c>
      <c r="B26" s="7"/>
      <c r="C26" s="7"/>
      <c r="D26" s="7"/>
      <c r="E26" s="7"/>
      <c r="F26" s="7"/>
      <c r="G26" s="7"/>
      <c r="H26" s="7"/>
      <c r="I26" s="7"/>
      <c r="J26" s="7"/>
      <c r="K26" s="7"/>
      <c r="L26" s="7"/>
      <c r="M26" s="7"/>
      <c r="N26" s="7"/>
      <c r="O26" s="208"/>
      <c r="P26" s="209"/>
    </row>
    <row r="27" spans="1:16" x14ac:dyDescent="0.15">
      <c r="A27" s="140" t="s">
        <v>582</v>
      </c>
      <c r="B27" s="7"/>
      <c r="C27" s="7"/>
      <c r="D27" s="7"/>
      <c r="E27" s="7"/>
      <c r="F27" s="7"/>
      <c r="G27" s="7"/>
      <c r="H27" s="7"/>
      <c r="I27" s="7"/>
      <c r="J27" s="7"/>
      <c r="K27" s="7"/>
      <c r="L27" s="7"/>
      <c r="M27" s="7"/>
      <c r="N27" s="7"/>
      <c r="O27" s="208"/>
      <c r="P27" s="209"/>
    </row>
    <row r="28" spans="1:16" x14ac:dyDescent="0.15">
      <c r="A28" s="140" t="s">
        <v>583</v>
      </c>
      <c r="B28" s="7"/>
      <c r="C28" s="7"/>
      <c r="D28" s="7"/>
      <c r="E28" s="7"/>
      <c r="F28" s="7"/>
      <c r="G28" s="7"/>
      <c r="H28" s="7"/>
      <c r="I28" s="7"/>
      <c r="J28" s="7"/>
      <c r="K28" s="7"/>
      <c r="L28" s="7"/>
      <c r="M28" s="7"/>
      <c r="N28" s="7"/>
      <c r="O28" s="208"/>
      <c r="P28" s="209"/>
    </row>
    <row r="29" spans="1:16" x14ac:dyDescent="0.15">
      <c r="A29" s="140" t="s">
        <v>584</v>
      </c>
      <c r="B29" s="7"/>
      <c r="C29" s="7"/>
      <c r="D29" s="7"/>
      <c r="E29" s="7"/>
      <c r="F29" s="7"/>
      <c r="G29" s="7"/>
      <c r="H29" s="7"/>
      <c r="I29" s="7"/>
      <c r="J29" s="7"/>
      <c r="K29" s="7"/>
      <c r="L29" s="7"/>
      <c r="M29" s="7"/>
      <c r="N29" s="7"/>
      <c r="O29" s="208"/>
      <c r="P29" s="209"/>
    </row>
    <row r="30" spans="1:16" x14ac:dyDescent="0.15">
      <c r="A30" s="140" t="s">
        <v>585</v>
      </c>
      <c r="B30" s="7"/>
      <c r="C30" s="7"/>
      <c r="D30" s="7"/>
      <c r="E30" s="7"/>
      <c r="F30" s="7"/>
      <c r="G30" s="7"/>
      <c r="H30" s="7"/>
      <c r="I30" s="7"/>
      <c r="J30" s="7"/>
      <c r="K30" s="7"/>
      <c r="L30" s="7"/>
      <c r="M30" s="7"/>
      <c r="N30" s="7"/>
      <c r="O30" s="208"/>
      <c r="P30" s="209"/>
    </row>
    <row r="31" spans="1:16" ht="14" thickBot="1" x14ac:dyDescent="0.2">
      <c r="A31" s="141" t="s">
        <v>586</v>
      </c>
      <c r="B31" s="142"/>
      <c r="C31" s="142"/>
      <c r="D31" s="142"/>
      <c r="E31" s="142"/>
      <c r="F31" s="142"/>
      <c r="G31" s="142"/>
      <c r="H31" s="142"/>
      <c r="I31" s="142"/>
      <c r="J31" s="142"/>
      <c r="K31" s="142"/>
      <c r="L31" s="142"/>
      <c r="M31" s="142"/>
      <c r="N31" s="142"/>
      <c r="O31" s="210"/>
      <c r="P31" s="211"/>
    </row>
  </sheetData>
  <mergeCells count="1">
    <mergeCell ref="C1:L1"/>
  </mergeCells>
  <phoneticPr fontId="5" type="noConversion"/>
  <dataValidations count="1">
    <dataValidation type="list" allowBlank="1" showInputMessage="1" showErrorMessage="1" sqref="C2:L207">
      <formula1>Risks</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21</vt:i4>
      </vt:variant>
      <vt:variant>
        <vt:lpstr>Named Ranges</vt:lpstr>
      </vt:variant>
      <vt:variant>
        <vt:i4>51</vt:i4>
      </vt:variant>
    </vt:vector>
  </HeadingPairs>
  <TitlesOfParts>
    <vt:vector size="72" baseType="lpstr">
      <vt:lpstr>ABOUT</vt:lpstr>
      <vt:lpstr>WBS</vt:lpstr>
      <vt:lpstr>SRM Process</vt:lpstr>
      <vt:lpstr>ESRA</vt:lpstr>
      <vt:lpstr>Threat Assessment</vt:lpstr>
      <vt:lpstr>Vulnerability</vt:lpstr>
      <vt:lpstr>Assets</vt:lpstr>
      <vt:lpstr>RiskRegister</vt:lpstr>
      <vt:lpstr>Treatments</vt:lpstr>
      <vt:lpstr>Bubble Chart</vt:lpstr>
      <vt:lpstr>Bow Tie</vt:lpstr>
      <vt:lpstr>Notional Controls (Defence)</vt:lpstr>
      <vt:lpstr>Controls</vt:lpstr>
      <vt:lpstr>Risk Matrix</vt:lpstr>
      <vt:lpstr>BT-Method</vt:lpstr>
      <vt:lpstr>ThreatQuadrants (2)</vt:lpstr>
      <vt:lpstr>TQ Graphics</vt:lpstr>
      <vt:lpstr>Graphics</vt:lpstr>
      <vt:lpstr>Reference</vt:lpstr>
      <vt:lpstr>Notional Controls (Finance)</vt:lpstr>
      <vt:lpstr>ABOUT THIS TEMPLATE</vt:lpstr>
      <vt:lpstr>'BT-Method'!_Hlt16904736</vt:lpstr>
      <vt:lpstr>'BT-Method'!_Hlt16904893</vt:lpstr>
      <vt:lpstr>'BT-Method'!_Hlt17098538</vt:lpstr>
      <vt:lpstr>'BT-Method'!_Hlt17272489</vt:lpstr>
      <vt:lpstr>'BT-Method'!_Hlt518272094</vt:lpstr>
      <vt:lpstr>'BT-Method'!_Hlt520077945</vt:lpstr>
      <vt:lpstr>'BT-Method'!_Hlt520077946</vt:lpstr>
      <vt:lpstr>'BT-Method'!_Hlt520077947</vt:lpstr>
      <vt:lpstr>'BT-Method'!_Hlt521199744</vt:lpstr>
      <vt:lpstr>'BT-Method'!_Hlt521814077</vt:lpstr>
      <vt:lpstr>Accessibility</vt:lpstr>
      <vt:lpstr>Assets</vt:lpstr>
      <vt:lpstr>Attractiveness</vt:lpstr>
      <vt:lpstr>Availability</vt:lpstr>
      <vt:lpstr>confidence</vt:lpstr>
      <vt:lpstr>'Bubble Chart'!Cons</vt:lpstr>
      <vt:lpstr>'Risk Matrix'!Cons</vt:lpstr>
      <vt:lpstr>Consequence</vt:lpstr>
      <vt:lpstr>Controls</vt:lpstr>
      <vt:lpstr>CriTable</vt:lpstr>
      <vt:lpstr>Dependence</vt:lpstr>
      <vt:lpstr>Deployability</vt:lpstr>
      <vt:lpstr>Desire</vt:lpstr>
      <vt:lpstr>Exposure</vt:lpstr>
      <vt:lpstr>Hazards</vt:lpstr>
      <vt:lpstr>HazTable</vt:lpstr>
      <vt:lpstr>Knowledge</vt:lpstr>
      <vt:lpstr>Likelihood</vt:lpstr>
      <vt:lpstr>'Bubble Chart'!LikeLookup</vt:lpstr>
      <vt:lpstr>'Risk Matrix'!LikeLookup</vt:lpstr>
      <vt:lpstr>OppTable</vt:lpstr>
      <vt:lpstr>'Bubble Chart'!Print_Area</vt:lpstr>
      <vt:lpstr>'Risk Matrix'!Print_Area</vt:lpstr>
      <vt:lpstr>'Threat Assessment'!Print_Area</vt:lpstr>
      <vt:lpstr>'Notional Controls (Defence)'!Print_Titles</vt:lpstr>
      <vt:lpstr>Recuperability</vt:lpstr>
      <vt:lpstr>Resources</vt:lpstr>
      <vt:lpstr>'Bubble Chart'!RiskMatrixLookup</vt:lpstr>
      <vt:lpstr>'Risk Matrix'!RiskMatrixLookup</vt:lpstr>
      <vt:lpstr>RiskRating</vt:lpstr>
      <vt:lpstr>'Bubble Chart'!RMLookup</vt:lpstr>
      <vt:lpstr>'Risk Matrix'!RMLookup</vt:lpstr>
      <vt:lpstr>'Bubble Chart'!RMLookup2</vt:lpstr>
      <vt:lpstr>RMLookup2</vt:lpstr>
      <vt:lpstr>'Bubble Chart'!RMLookup3</vt:lpstr>
      <vt:lpstr>RMLookup3</vt:lpstr>
      <vt:lpstr>Suitability</vt:lpstr>
      <vt:lpstr>Temporal</vt:lpstr>
      <vt:lpstr>Threats</vt:lpstr>
      <vt:lpstr>ThrTable</vt:lpstr>
      <vt:lpstr>Treatments</vt:lpstr>
    </vt:vector>
  </TitlesOfParts>
  <Company>JBS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julian.talbot</dc:creator>
  <cp:lastModifiedBy>Julian Talbot</cp:lastModifiedBy>
  <cp:lastPrinted>2008-08-31T13:21:50Z</cp:lastPrinted>
  <dcterms:created xsi:type="dcterms:W3CDTF">2008-07-24T14:19:45Z</dcterms:created>
  <dcterms:modified xsi:type="dcterms:W3CDTF">2022-09-19T01:53:09Z</dcterms:modified>
</cp:coreProperties>
</file>